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ace" sheetId="1" r:id="rId1"/>
    <sheet name="Hromosvod-materiál" sheetId="2" r:id="rId2"/>
    <sheet name="Hromosvod-montáž" sheetId="3" r:id="rId3"/>
  </sheets>
  <definedNames>
    <definedName name="_xlnm.Print_Area" localSheetId="0">'Rekapitulace'!$A$1:$E$27</definedName>
  </definedNames>
  <calcPr fullCalcOnLoad="1"/>
</workbook>
</file>

<file path=xl/sharedStrings.xml><?xml version="1.0" encoding="utf-8"?>
<sst xmlns="http://schemas.openxmlformats.org/spreadsheetml/2006/main" count="129" uniqueCount="75">
  <si>
    <t>Ing. Karel Rychlý</t>
  </si>
  <si>
    <t xml:space="preserve">R E K A P I T U L A C E </t>
  </si>
  <si>
    <t>Materiál hromosvody</t>
  </si>
  <si>
    <t xml:space="preserve">Montáž hromosvody </t>
  </si>
  <si>
    <t>mezisoučet</t>
  </si>
  <si>
    <t xml:space="preserve">Základní rozpočtové údaje celkem: </t>
  </si>
  <si>
    <t>POŘÍZENÍ OBJEKTU CELKEM:</t>
  </si>
  <si>
    <t xml:space="preserve">                        Ceny jsou stanoveny bez DPH.</t>
  </si>
  <si>
    <t>Č. P.</t>
  </si>
  <si>
    <t>NÁZEV</t>
  </si>
  <si>
    <t>ČÍSLO</t>
  </si>
  <si>
    <t>M.J.</t>
  </si>
  <si>
    <t>MNOŽ.</t>
  </si>
  <si>
    <t>J.CENA</t>
  </si>
  <si>
    <t>m</t>
  </si>
  <si>
    <t>ks</t>
  </si>
  <si>
    <t>Součet</t>
  </si>
  <si>
    <t>SOUČET</t>
  </si>
  <si>
    <t>ROZPOČET</t>
  </si>
  <si>
    <t>Hromosvod - materiál</t>
  </si>
  <si>
    <t xml:space="preserve">Elektroinstalace </t>
  </si>
  <si>
    <t>CELK.CENA</t>
  </si>
  <si>
    <t>UZ.VED.FeZn 30/4mm, 0,972kg/m</t>
  </si>
  <si>
    <t>kg</t>
  </si>
  <si>
    <t>UZ.VED.FeZn d=10mm,0.62 kg/m</t>
  </si>
  <si>
    <t>UZ.VED.AlMgSi d=8mm</t>
  </si>
  <si>
    <t>UZ.VED.AlMgSi d=8mm s izolací</t>
  </si>
  <si>
    <t>PODPERA PV 21 plast./beton</t>
  </si>
  <si>
    <t xml:space="preserve">DRZAK JIM.TYCI DJ1 20mm </t>
  </si>
  <si>
    <t>STRISKA OCHR OS1 d=20mm</t>
  </si>
  <si>
    <t>SVORKA HROM.TYC.SJ01 DO20mm</t>
  </si>
  <si>
    <t>SVORKA HROM.KRIZ.SK  nerez</t>
  </si>
  <si>
    <t>SVORKA HROM.PROP.SP 1  nerez</t>
  </si>
  <si>
    <t>SVORKA HROM.VODOVOD ST01</t>
  </si>
  <si>
    <t>PASEK CU</t>
  </si>
  <si>
    <t>TYC ZEMNIC DO 2 m</t>
  </si>
  <si>
    <t>SVORKA SR03</t>
  </si>
  <si>
    <t xml:space="preserve">SJ2 Svorka k zemnící tyči </t>
  </si>
  <si>
    <t>SS Svorka spojovací nerez</t>
  </si>
  <si>
    <t>Hromosvod - montážní práce</t>
  </si>
  <si>
    <t>UZ.VED.FeZn 30/4mm V ZEMI</t>
  </si>
  <si>
    <t>UZ.VED.FeZn d=10mm NA POVRCHU</t>
  </si>
  <si>
    <t>UZ.VED.FeZn d=10mm V ZEMI</t>
  </si>
  <si>
    <t>SVOD.VODIC.DO 10mm VC.PODP.</t>
  </si>
  <si>
    <t>JIMACI TYC DO 2m na konstrukci</t>
  </si>
  <si>
    <t>SVORKA HROM.NAD DVA SROUBY</t>
  </si>
  <si>
    <t>SVORKY NA POTR.260-700mm</t>
  </si>
  <si>
    <t>OZNAC.STITEK SVODU</t>
  </si>
  <si>
    <t>SJ2 Svorka k zemnící tyči</t>
  </si>
  <si>
    <r>
      <t>R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O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Z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P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O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Č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E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T</t>
    </r>
  </si>
  <si>
    <r>
      <t xml:space="preserve">Investor:  </t>
    </r>
    <r>
      <rPr>
        <sz val="11"/>
        <rFont val="Times New Roman"/>
        <family val="1"/>
      </rPr>
      <t xml:space="preserve">  </t>
    </r>
  </si>
  <si>
    <r>
      <t>Stavba :</t>
    </r>
    <r>
      <rPr>
        <sz val="11"/>
        <rFont val="Times New Roman"/>
        <family val="1"/>
      </rPr>
      <t xml:space="preserve">      </t>
    </r>
  </si>
  <si>
    <r>
      <t>Zpracovatel:</t>
    </r>
    <r>
      <rPr>
        <sz val="11"/>
        <color indexed="8"/>
        <rFont val="Times New Roman"/>
        <family val="1"/>
      </rPr>
      <t xml:space="preserve"> </t>
    </r>
  </si>
  <si>
    <t>TYC JIMACI JP 25 2500mm BEZ OS.</t>
  </si>
  <si>
    <t>Vodič HVI I další metr černý</t>
  </si>
  <si>
    <t>Svorka DEHN EST</t>
  </si>
  <si>
    <t>Koncovka pro vodič HVI light 819 299</t>
  </si>
  <si>
    <t>KRAB.INSTAL.KOPOS 8119</t>
  </si>
  <si>
    <t>SZa Svorka zkušební</t>
  </si>
  <si>
    <t/>
  </si>
  <si>
    <t>Betonový podstavec pro jímací tyč 2,5m na ploché střechy vč. podložky</t>
  </si>
  <si>
    <t>Svorka potenciál. vyrovnání PA 410 219</t>
  </si>
  <si>
    <t>Měřicí krabice (SZ), plast/ nerezový kryt, 476010</t>
  </si>
  <si>
    <t>Svorka DEHN KS 301229</t>
  </si>
  <si>
    <t xml:space="preserve">Vodič HVI I další metr </t>
  </si>
  <si>
    <t>Podpěra PV 23 na plechové střechy, nerez</t>
  </si>
  <si>
    <t>SS Svorka spojovací, nerez</t>
  </si>
  <si>
    <t>SZa Svorka zkušební, nerez</t>
  </si>
  <si>
    <t>Rekonstrukce obvodového pláště a střech, Molákova 1,3,5 Brno - Líšeň</t>
  </si>
  <si>
    <t>Investor:  Statutární město Brno, se sídlem Dominikánské náměstí č.1,  601 67 Brno</t>
  </si>
  <si>
    <t xml:space="preserve">ZAŘÍZENÍ SILNOPROUDÉ ELEKTROTECHNIKY </t>
  </si>
  <si>
    <r>
      <t xml:space="preserve">                        </t>
    </r>
    <r>
      <rPr>
        <b/>
        <u val="single"/>
        <sz val="12"/>
        <rFont val="Times New Roman"/>
        <family val="1"/>
      </rPr>
      <t>B L E S K O S V O D Y</t>
    </r>
  </si>
  <si>
    <t>Výchozí revize+zpráva (14hod)</t>
  </si>
  <si>
    <t>Statutární město Brno, se sídlem Dominikánské náměstí č.1,  601 67 Brno</t>
  </si>
  <si>
    <t xml:space="preserve"> Kč/hod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</si>
</sst>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&quot;;&quot;&quot;"/>
    <numFmt numFmtId="165" formatCode="#,##0.00\ ;\(#,##0.00\)"/>
    <numFmt numFmtId="166" formatCode="#,##0.00_);\(#,##0.00\)"/>
  </numFmts>
  <fonts count="70">
    <font>
      <sz val="12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u val="single"/>
      <sz val="10"/>
      <name val="Arial CE"/>
      <family val="2"/>
    </font>
    <font>
      <b/>
      <u val="single"/>
      <sz val="12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E"/>
      <family val="0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 CE"/>
      <family val="0"/>
    </font>
    <font>
      <b/>
      <sz val="12"/>
      <color indexed="8"/>
      <name val="Arial CE"/>
      <family val="0"/>
    </font>
    <font>
      <sz val="10"/>
      <name val="Times New Roman CE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 CE"/>
      <family val="0"/>
    </font>
    <font>
      <b/>
      <u val="single"/>
      <sz val="12"/>
      <color indexed="8"/>
      <name val="Times New Roman"/>
      <family val="0"/>
    </font>
    <font>
      <sz val="8"/>
      <color indexed="8"/>
      <name val="Times New Roman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21" borderId="0" applyNumberFormat="0" applyBorder="0" applyAlignment="0" applyProtection="0"/>
    <xf numFmtId="0" fontId="5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62" fillId="0" borderId="7" applyNumberFormat="0" applyFill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164" fontId="0" fillId="2" borderId="0">
      <alignment/>
      <protection/>
    </xf>
    <xf numFmtId="0" fontId="65" fillId="26" borderId="8" applyNumberFormat="0" applyAlignment="0" applyProtection="0"/>
    <xf numFmtId="0" fontId="66" fillId="27" borderId="8" applyNumberFormat="0" applyAlignment="0" applyProtection="0"/>
    <xf numFmtId="0" fontId="67" fillId="27" borderId="9" applyNumberFormat="0" applyAlignment="0" applyProtection="0"/>
    <xf numFmtId="0" fontId="68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</cellStyleXfs>
  <cellXfs count="80">
    <xf numFmtId="0" fontId="0" fillId="2" borderId="0" xfId="0" applyAlignment="1">
      <alignment/>
    </xf>
    <xf numFmtId="0" fontId="2" fillId="2" borderId="0" xfId="0" applyFont="1" applyAlignment="1">
      <alignment/>
    </xf>
    <xf numFmtId="4" fontId="3" fillId="2" borderId="0" xfId="0" applyNumberFormat="1" applyFont="1" applyAlignment="1">
      <alignment/>
    </xf>
    <xf numFmtId="4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10" fillId="2" borderId="0" xfId="0" applyNumberFormat="1" applyFont="1" applyAlignment="1">
      <alignment horizontal="left"/>
    </xf>
    <xf numFmtId="0" fontId="11" fillId="2" borderId="0" xfId="0" applyFont="1" applyAlignment="1">
      <alignment/>
    </xf>
    <xf numFmtId="0" fontId="12" fillId="2" borderId="0" xfId="0" applyFont="1" applyAlignment="1">
      <alignment/>
    </xf>
    <xf numFmtId="0" fontId="9" fillId="2" borderId="0" xfId="0" applyFont="1" applyAlignment="1">
      <alignment/>
    </xf>
    <xf numFmtId="0" fontId="14" fillId="2" borderId="0" xfId="0" applyFont="1" applyAlignment="1">
      <alignment/>
    </xf>
    <xf numFmtId="0" fontId="15" fillId="2" borderId="0" xfId="0" applyFont="1" applyAlignment="1">
      <alignment/>
    </xf>
    <xf numFmtId="0" fontId="16" fillId="2" borderId="0" xfId="0" applyFont="1" applyAlignment="1">
      <alignment/>
    </xf>
    <xf numFmtId="0" fontId="8" fillId="2" borderId="10" xfId="0" applyFont="1" applyBorder="1" applyAlignment="1">
      <alignment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8" fillId="0" borderId="0" xfId="0" applyFont="1" applyFill="1" applyBorder="1" applyAlignment="1">
      <alignment/>
    </xf>
    <xf numFmtId="4" fontId="3" fillId="2" borderId="12" xfId="0" applyNumberFormat="1" applyFont="1" applyBorder="1" applyAlignment="1">
      <alignment/>
    </xf>
    <xf numFmtId="4" fontId="7" fillId="2" borderId="0" xfId="0" applyNumberFormat="1" applyFont="1" applyAlignment="1">
      <alignment/>
    </xf>
    <xf numFmtId="0" fontId="8" fillId="2" borderId="0" xfId="0" applyFont="1" applyBorder="1" applyAlignment="1">
      <alignment/>
    </xf>
    <xf numFmtId="4" fontId="9" fillId="2" borderId="0" xfId="0" applyNumberFormat="1" applyFont="1" applyBorder="1" applyAlignment="1">
      <alignment horizontal="center"/>
    </xf>
    <xf numFmtId="0" fontId="17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23" fillId="34" borderId="0" xfId="0" applyNumberFormat="1" applyFont="1" applyFill="1" applyAlignment="1" applyProtection="1">
      <alignment vertical="center"/>
      <protection locked="0"/>
    </xf>
    <xf numFmtId="0" fontId="24" fillId="34" borderId="0" xfId="0" applyNumberFormat="1" applyFont="1" applyFill="1" applyAlignment="1" applyProtection="1">
      <alignment/>
      <protection locked="0"/>
    </xf>
    <xf numFmtId="0" fontId="18" fillId="34" borderId="0" xfId="0" applyNumberFormat="1" applyFont="1" applyFill="1" applyAlignment="1">
      <alignment horizontal="left"/>
    </xf>
    <xf numFmtId="0" fontId="25" fillId="34" borderId="0" xfId="0" applyNumberFormat="1" applyFont="1" applyFill="1" applyAlignment="1">
      <alignment/>
    </xf>
    <xf numFmtId="0" fontId="25" fillId="34" borderId="0" xfId="0" applyNumberFormat="1" applyFont="1" applyFill="1" applyAlignment="1">
      <alignment horizontal="right"/>
    </xf>
    <xf numFmtId="0" fontId="10" fillId="34" borderId="0" xfId="0" applyNumberFormat="1" applyFont="1" applyFill="1" applyAlignment="1">
      <alignment horizontal="left"/>
    </xf>
    <xf numFmtId="0" fontId="26" fillId="34" borderId="0" xfId="0" applyNumberFormat="1" applyFont="1" applyFill="1" applyAlignment="1" applyProtection="1">
      <alignment/>
      <protection locked="0"/>
    </xf>
    <xf numFmtId="0" fontId="24" fillId="34" borderId="0" xfId="0" applyNumberFormat="1" applyFont="1" applyFill="1" applyAlignment="1">
      <alignment/>
    </xf>
    <xf numFmtId="0" fontId="14" fillId="34" borderId="0" xfId="0" applyNumberFormat="1" applyFont="1" applyFill="1" applyAlignment="1" applyProtection="1">
      <alignment/>
      <protection locked="0"/>
    </xf>
    <xf numFmtId="0" fontId="21" fillId="34" borderId="13" xfId="0" applyNumberFormat="1" applyFont="1" applyFill="1" applyBorder="1" applyAlignment="1">
      <alignment/>
    </xf>
    <xf numFmtId="0" fontId="21" fillId="34" borderId="14" xfId="0" applyNumberFormat="1" applyFont="1" applyFill="1" applyBorder="1" applyAlignment="1">
      <alignment/>
    </xf>
    <xf numFmtId="0" fontId="21" fillId="34" borderId="14" xfId="0" applyNumberFormat="1" applyFont="1" applyFill="1" applyBorder="1" applyAlignment="1">
      <alignment horizontal="center"/>
    </xf>
    <xf numFmtId="0" fontId="25" fillId="34" borderId="15" xfId="0" applyNumberFormat="1" applyFont="1" applyFill="1" applyBorder="1" applyAlignment="1">
      <alignment/>
    </xf>
    <xf numFmtId="0" fontId="25" fillId="34" borderId="15" xfId="0" applyNumberFormat="1" applyFont="1" applyFill="1" applyBorder="1" applyAlignment="1" applyProtection="1">
      <alignment/>
      <protection locked="0"/>
    </xf>
    <xf numFmtId="1" fontId="25" fillId="34" borderId="15" xfId="0" applyNumberFormat="1" applyFont="1" applyFill="1" applyBorder="1" applyAlignment="1" applyProtection="1">
      <alignment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166" fontId="25" fillId="34" borderId="15" xfId="0" applyNumberFormat="1" applyFont="1" applyFill="1" applyBorder="1" applyAlignment="1" applyProtection="1">
      <alignment/>
      <protection locked="0"/>
    </xf>
    <xf numFmtId="0" fontId="20" fillId="34" borderId="15" xfId="0" applyNumberFormat="1" applyFont="1" applyFill="1" applyBorder="1" applyAlignment="1" applyProtection="1">
      <alignment/>
      <protection locked="0"/>
    </xf>
    <xf numFmtId="0" fontId="27" fillId="34" borderId="0" xfId="0" applyNumberFormat="1" applyFont="1" applyFill="1" applyAlignment="1">
      <alignment/>
    </xf>
    <xf numFmtId="166" fontId="0" fillId="34" borderId="0" xfId="0" applyNumberFormat="1" applyFill="1" applyAlignment="1">
      <alignment/>
    </xf>
    <xf numFmtId="166" fontId="28" fillId="34" borderId="0" xfId="0" applyNumberFormat="1" applyFont="1" applyFill="1" applyAlignment="1">
      <alignment/>
    </xf>
    <xf numFmtId="0" fontId="0" fillId="35" borderId="0" xfId="0" applyNumberFormat="1" applyFill="1" applyAlignment="1">
      <alignment/>
    </xf>
    <xf numFmtId="0" fontId="29" fillId="34" borderId="0" xfId="0" applyNumberFormat="1" applyFont="1" applyFill="1" applyAlignment="1">
      <alignment horizontal="left" vertical="center" wrapText="1"/>
    </xf>
    <xf numFmtId="0" fontId="29" fillId="34" borderId="0" xfId="0" applyNumberFormat="1" applyFont="1" applyFill="1" applyAlignment="1">
      <alignment horizontal="center" vertical="center" wrapText="1"/>
    </xf>
    <xf numFmtId="0" fontId="23" fillId="34" borderId="0" xfId="0" applyNumberFormat="1" applyFont="1" applyFill="1" applyAlignment="1" applyProtection="1">
      <alignment/>
      <protection locked="0"/>
    </xf>
    <xf numFmtId="0" fontId="30" fillId="34" borderId="0" xfId="0" applyNumberFormat="1" applyFont="1" applyFill="1" applyAlignment="1">
      <alignment/>
    </xf>
    <xf numFmtId="0" fontId="31" fillId="34" borderId="0" xfId="0" applyNumberFormat="1" applyFont="1" applyFill="1" applyAlignment="1">
      <alignment horizontal="right"/>
    </xf>
    <xf numFmtId="0" fontId="31" fillId="34" borderId="0" xfId="0" applyNumberFormat="1" applyFont="1" applyFill="1" applyAlignment="1">
      <alignment/>
    </xf>
    <xf numFmtId="0" fontId="23" fillId="34" borderId="13" xfId="0" applyNumberFormat="1" applyFont="1" applyFill="1" applyBorder="1" applyAlignment="1">
      <alignment/>
    </xf>
    <xf numFmtId="0" fontId="23" fillId="34" borderId="14" xfId="0" applyNumberFormat="1" applyFont="1" applyFill="1" applyBorder="1" applyAlignment="1">
      <alignment/>
    </xf>
    <xf numFmtId="0" fontId="19" fillId="34" borderId="15" xfId="0" applyNumberFormat="1" applyFont="1" applyFill="1" applyBorder="1" applyAlignment="1" applyProtection="1">
      <alignment/>
      <protection locked="0"/>
    </xf>
    <xf numFmtId="0" fontId="21" fillId="34" borderId="15" xfId="0" applyNumberFormat="1" applyFont="1" applyFill="1" applyBorder="1" applyAlignment="1" applyProtection="1">
      <alignment/>
      <protection locked="0"/>
    </xf>
    <xf numFmtId="166" fontId="21" fillId="34" borderId="15" xfId="0" applyNumberFormat="1" applyFont="1" applyFill="1" applyBorder="1" applyAlignment="1" applyProtection="1">
      <alignment/>
      <protection locked="0"/>
    </xf>
    <xf numFmtId="166" fontId="32" fillId="34" borderId="15" xfId="0" applyNumberFormat="1" applyFont="1" applyFill="1" applyBorder="1" applyAlignment="1" applyProtection="1">
      <alignment/>
      <protection locked="0"/>
    </xf>
    <xf numFmtId="0" fontId="25" fillId="34" borderId="0" xfId="0" applyNumberFormat="1" applyFont="1" applyFill="1" applyAlignment="1" applyProtection="1">
      <alignment/>
      <protection locked="0"/>
    </xf>
    <xf numFmtId="0" fontId="25" fillId="34" borderId="0" xfId="0" applyNumberFormat="1" applyFont="1" applyFill="1" applyAlignment="1" applyProtection="1">
      <alignment horizontal="center"/>
      <protection locked="0"/>
    </xf>
    <xf numFmtId="166" fontId="25" fillId="34" borderId="0" xfId="0" applyNumberFormat="1" applyFont="1" applyFill="1" applyAlignment="1" applyProtection="1">
      <alignment/>
      <protection locked="0"/>
    </xf>
    <xf numFmtId="4" fontId="9" fillId="2" borderId="0" xfId="0" applyNumberFormat="1" applyFont="1" applyAlignment="1">
      <alignment/>
    </xf>
    <xf numFmtId="0" fontId="25" fillId="34" borderId="15" xfId="0" applyNumberFormat="1" applyFont="1" applyFill="1" applyBorder="1" applyAlignment="1" applyProtection="1">
      <alignment wrapText="1"/>
      <protection locked="0"/>
    </xf>
    <xf numFmtId="0" fontId="25" fillId="2" borderId="15" xfId="0" applyNumberFormat="1" applyFont="1" applyBorder="1" applyAlignment="1">
      <alignment/>
    </xf>
    <xf numFmtId="0" fontId="22" fillId="2" borderId="15" xfId="0" applyNumberFormat="1" applyFont="1" applyBorder="1" applyAlignment="1">
      <alignment/>
    </xf>
    <xf numFmtId="1" fontId="25" fillId="2" borderId="15" xfId="0" applyNumberFormat="1" applyFont="1" applyBorder="1" applyAlignment="1">
      <alignment/>
    </xf>
    <xf numFmtId="0" fontId="25" fillId="2" borderId="15" xfId="0" applyNumberFormat="1" applyFont="1" applyBorder="1" applyAlignment="1">
      <alignment horizontal="center"/>
    </xf>
    <xf numFmtId="0" fontId="25" fillId="34" borderId="15" xfId="0" applyNumberFormat="1" applyFont="1" applyFill="1" applyBorder="1" applyAlignment="1">
      <alignment/>
    </xf>
    <xf numFmtId="0" fontId="20" fillId="34" borderId="15" xfId="0" applyNumberFormat="1" applyFont="1" applyFill="1" applyBorder="1" applyAlignment="1" applyProtection="1">
      <alignment horizontal="left" wrapText="1"/>
      <protection locked="0"/>
    </xf>
    <xf numFmtId="1" fontId="25" fillId="34" borderId="15" xfId="0" applyNumberFormat="1" applyFont="1" applyFill="1" applyBorder="1" applyAlignment="1" applyProtection="1">
      <alignment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/>
      <protection locked="0"/>
    </xf>
    <xf numFmtId="0" fontId="33" fillId="34" borderId="15" xfId="0" applyNumberFormat="1" applyFont="1" applyFill="1" applyBorder="1" applyAlignment="1" applyProtection="1">
      <alignment/>
      <protection locked="0"/>
    </xf>
    <xf numFmtId="0" fontId="0" fillId="36" borderId="11" xfId="0" applyFill="1" applyBorder="1" applyAlignment="1">
      <alignment/>
    </xf>
    <xf numFmtId="166" fontId="25" fillId="13" borderId="15" xfId="0" applyNumberFormat="1" applyFont="1" applyFill="1" applyBorder="1" applyAlignment="1" applyProtection="1">
      <alignment/>
      <protection locked="0"/>
    </xf>
    <xf numFmtId="166" fontId="25" fillId="36" borderId="15" xfId="0" applyNumberFormat="1" applyFont="1" applyFill="1" applyBorder="1" applyAlignment="1">
      <alignment/>
    </xf>
    <xf numFmtId="166" fontId="25" fillId="13" borderId="15" xfId="0" applyNumberFormat="1" applyFont="1" applyFill="1" applyBorder="1" applyAlignment="1" applyProtection="1">
      <alignment/>
      <protection locked="0"/>
    </xf>
    <xf numFmtId="4" fontId="69" fillId="13" borderId="16" xfId="0" applyNumberFormat="1" applyFont="1" applyFill="1" applyBorder="1" applyAlignment="1">
      <alignment horizontal="right"/>
    </xf>
    <xf numFmtId="4" fontId="69" fillId="13" borderId="17" xfId="0" applyNumberFormat="1" applyFont="1" applyFill="1" applyBorder="1" applyAlignment="1">
      <alignment horizontal="right"/>
    </xf>
    <xf numFmtId="4" fontId="9" fillId="2" borderId="1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Undefined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16" sqref="H16"/>
    </sheetView>
  </sheetViews>
  <sheetFormatPr defaultColWidth="7.59765625" defaultRowHeight="15"/>
  <cols>
    <col min="1" max="1" width="10.59765625" style="0" customWidth="1"/>
    <col min="2" max="2" width="19" style="0" customWidth="1"/>
    <col min="3" max="3" width="11.3984375" style="0" customWidth="1"/>
    <col min="4" max="4" width="13.09765625" style="0" customWidth="1"/>
    <col min="5" max="5" width="14.3984375" style="0" customWidth="1"/>
  </cols>
  <sheetData>
    <row r="1" ht="20.25">
      <c r="A1" s="4" t="s">
        <v>49</v>
      </c>
    </row>
    <row r="3" ht="15.75">
      <c r="A3" s="5" t="s">
        <v>70</v>
      </c>
    </row>
    <row r="4" ht="15.75">
      <c r="A4" s="5" t="s">
        <v>71</v>
      </c>
    </row>
    <row r="6" spans="1:2" ht="15.75">
      <c r="A6" s="6" t="s">
        <v>50</v>
      </c>
      <c r="B6" s="7" t="s">
        <v>73</v>
      </c>
    </row>
    <row r="7" spans="1:2" ht="15.75">
      <c r="A7" s="6" t="s">
        <v>51</v>
      </c>
      <c r="B7" s="8" t="s">
        <v>68</v>
      </c>
    </row>
    <row r="8" spans="1:2" ht="15.75">
      <c r="A8" s="6"/>
      <c r="B8" s="8"/>
    </row>
    <row r="9" spans="1:3" ht="12.75" customHeight="1">
      <c r="A9" s="9" t="s">
        <v>52</v>
      </c>
      <c r="B9" s="10" t="s">
        <v>0</v>
      </c>
      <c r="C9" s="11"/>
    </row>
    <row r="10" spans="1:3" ht="12.75" customHeight="1">
      <c r="A10" s="12"/>
      <c r="B10" s="13"/>
      <c r="C10" s="11"/>
    </row>
    <row r="12" ht="15.75">
      <c r="B12" s="1" t="s">
        <v>1</v>
      </c>
    </row>
    <row r="13" ht="18" customHeight="1"/>
    <row r="14" spans="1:5" ht="15.75">
      <c r="A14" s="14" t="s">
        <v>2</v>
      </c>
      <c r="B14" s="15"/>
      <c r="C14" s="15"/>
      <c r="D14" s="16"/>
      <c r="E14" s="79">
        <f>'Hromosvod-materiál'!G38</f>
        <v>0</v>
      </c>
    </row>
    <row r="15" spans="1:5" ht="15.75">
      <c r="A15" s="14" t="s">
        <v>3</v>
      </c>
      <c r="B15" s="15"/>
      <c r="C15" s="15"/>
      <c r="D15" s="16"/>
      <c r="E15" s="79">
        <f>'Hromosvod-montáž'!G27</f>
        <v>0</v>
      </c>
    </row>
    <row r="16" spans="1:5" ht="19.5" customHeight="1">
      <c r="A16" s="17" t="s">
        <v>4</v>
      </c>
      <c r="D16" s="18"/>
      <c r="E16" s="2">
        <f>SUM(E14:E15)</f>
        <v>0</v>
      </c>
    </row>
    <row r="18" ht="18" customHeight="1"/>
    <row r="19" spans="1:5" ht="18" customHeight="1">
      <c r="A19" s="5" t="s">
        <v>5</v>
      </c>
      <c r="E19" s="19">
        <f>+D16+E16</f>
        <v>0</v>
      </c>
    </row>
    <row r="20" ht="18" customHeight="1"/>
    <row r="21" ht="18" customHeight="1"/>
    <row r="22" spans="1:5" ht="18" customHeight="1">
      <c r="A22" s="20" t="s">
        <v>72</v>
      </c>
      <c r="C22" s="73"/>
      <c r="D22" s="21" t="s">
        <v>74</v>
      </c>
      <c r="E22" s="61">
        <f>C22*14</f>
        <v>0</v>
      </c>
    </row>
    <row r="23" ht="18" customHeight="1"/>
    <row r="24" spans="1:5" ht="19.5" customHeight="1">
      <c r="A24" s="5" t="s">
        <v>6</v>
      </c>
      <c r="E24" s="3">
        <f>SUM(E19:E23)</f>
        <v>0</v>
      </c>
    </row>
    <row r="25" ht="19.5" customHeight="1"/>
    <row r="26" ht="19.5" customHeight="1"/>
    <row r="28" ht="15">
      <c r="B28" t="s">
        <v>7</v>
      </c>
    </row>
  </sheetData>
  <sheetProtection selectLockedCells="1" selectUnlockedCells="1"/>
  <printOptions/>
  <pageMargins left="0.9597222222222223" right="0.8298611111111112" top="1.2902777777777779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H23" sqref="H23"/>
    </sheetView>
  </sheetViews>
  <sheetFormatPr defaultColWidth="9.69921875" defaultRowHeight="15"/>
  <cols>
    <col min="1" max="1" width="5.296875" style="0" customWidth="1"/>
    <col min="2" max="2" width="28" style="0" customWidth="1"/>
    <col min="3" max="3" width="11.3984375" style="0" customWidth="1"/>
    <col min="4" max="4" width="5" style="0" customWidth="1"/>
    <col min="5" max="5" width="7.3984375" style="0" customWidth="1"/>
    <col min="6" max="6" width="8" style="0" customWidth="1"/>
    <col min="7" max="7" width="12.69921875" style="0" customWidth="1"/>
  </cols>
  <sheetData>
    <row r="1" spans="1:7" ht="23.25">
      <c r="A1" s="22" t="s">
        <v>18</v>
      </c>
      <c r="B1" s="23"/>
      <c r="C1" s="23"/>
      <c r="D1" s="23"/>
      <c r="E1" s="23"/>
      <c r="F1" s="23"/>
      <c r="G1" s="23"/>
    </row>
    <row r="2" spans="1:7" ht="15">
      <c r="A2" s="23"/>
      <c r="B2" s="23"/>
      <c r="C2" s="23"/>
      <c r="D2" s="23"/>
      <c r="E2" s="23"/>
      <c r="F2" s="23"/>
      <c r="G2" s="23"/>
    </row>
    <row r="3" spans="1:7" ht="15.75">
      <c r="A3" s="24" t="s">
        <v>19</v>
      </c>
      <c r="B3" s="23"/>
      <c r="C3" s="25"/>
      <c r="D3" s="23"/>
      <c r="E3" s="23"/>
      <c r="F3" s="23"/>
      <c r="G3" s="23"/>
    </row>
    <row r="4" spans="1:7" ht="18">
      <c r="A4" s="26"/>
      <c r="B4" s="23"/>
      <c r="C4" s="27"/>
      <c r="D4" s="28"/>
      <c r="E4" s="27"/>
      <c r="F4" s="23"/>
      <c r="G4" s="23"/>
    </row>
    <row r="5" spans="1:7" ht="18">
      <c r="A5" s="26" t="s">
        <v>68</v>
      </c>
      <c r="B5" s="23"/>
      <c r="C5" s="27"/>
      <c r="D5" s="28"/>
      <c r="E5" s="27"/>
      <c r="F5" s="23"/>
      <c r="G5" s="23"/>
    </row>
    <row r="6" spans="1:7" ht="15">
      <c r="A6" s="29" t="s">
        <v>69</v>
      </c>
      <c r="B6" s="23"/>
      <c r="C6" s="27"/>
      <c r="D6" s="28"/>
      <c r="E6" s="27"/>
      <c r="F6" s="23"/>
      <c r="G6" s="23"/>
    </row>
    <row r="7" spans="1:7" ht="15.75">
      <c r="A7" s="23"/>
      <c r="B7" s="30"/>
      <c r="C7" s="31"/>
      <c r="D7" s="23"/>
      <c r="E7" s="23"/>
      <c r="F7" s="23"/>
      <c r="G7" s="23"/>
    </row>
    <row r="8" spans="1:7" ht="15.75">
      <c r="A8" s="32" t="s">
        <v>20</v>
      </c>
      <c r="B8" s="23"/>
      <c r="C8" s="31"/>
      <c r="D8" s="23"/>
      <c r="E8" s="23"/>
      <c r="F8" s="23"/>
      <c r="G8" s="23"/>
    </row>
    <row r="9" spans="1:7" ht="15">
      <c r="A9" s="23"/>
      <c r="B9" s="23"/>
      <c r="C9" s="23"/>
      <c r="D9" s="23"/>
      <c r="E9" s="23"/>
      <c r="F9" s="23"/>
      <c r="G9" s="23"/>
    </row>
    <row r="10" spans="1:7" ht="16.5" thickBot="1">
      <c r="A10" s="33" t="s">
        <v>8</v>
      </c>
      <c r="B10" s="34" t="s">
        <v>9</v>
      </c>
      <c r="C10" s="34" t="s">
        <v>10</v>
      </c>
      <c r="D10" s="34" t="s">
        <v>11</v>
      </c>
      <c r="E10" s="35" t="s">
        <v>12</v>
      </c>
      <c r="F10" s="34" t="s">
        <v>13</v>
      </c>
      <c r="G10" s="34" t="s">
        <v>21</v>
      </c>
    </row>
    <row r="11" spans="1:7" ht="15.75" thickTop="1">
      <c r="A11" s="36">
        <f>IF(E11&gt;0,COUNTA(E11:E11),LEFT(#REF!,1))</f>
        <v>1</v>
      </c>
      <c r="B11" s="37" t="s">
        <v>22</v>
      </c>
      <c r="C11" s="38">
        <v>354411195001</v>
      </c>
      <c r="D11" s="39" t="s">
        <v>23</v>
      </c>
      <c r="E11" s="37">
        <v>280</v>
      </c>
      <c r="F11" s="74"/>
      <c r="G11" s="40">
        <f aca="true" t="shared" si="0" ref="G11:G16">+E11*F11</f>
        <v>0</v>
      </c>
    </row>
    <row r="12" spans="1:7" ht="15">
      <c r="A12" s="36">
        <f>IF(E12&gt;0,COUNTA(E11:E12),LEFT(#REF!,1))</f>
        <v>2</v>
      </c>
      <c r="B12" s="37" t="s">
        <v>24</v>
      </c>
      <c r="C12" s="38">
        <v>1561421100000</v>
      </c>
      <c r="D12" s="39" t="s">
        <v>23</v>
      </c>
      <c r="E12" s="37">
        <v>26</v>
      </c>
      <c r="F12" s="74"/>
      <c r="G12" s="40">
        <f t="shared" si="0"/>
        <v>0</v>
      </c>
    </row>
    <row r="13" spans="1:7" ht="15">
      <c r="A13" s="36">
        <f>IF(E13&gt;0,COUNTA(E11:E13),LEFT(#REF!,1))</f>
        <v>3</v>
      </c>
      <c r="B13" s="37" t="s">
        <v>25</v>
      </c>
      <c r="C13" s="38">
        <v>1561421080000</v>
      </c>
      <c r="D13" s="39" t="s">
        <v>14</v>
      </c>
      <c r="E13" s="37">
        <v>530</v>
      </c>
      <c r="F13" s="74"/>
      <c r="G13" s="40">
        <f t="shared" si="0"/>
        <v>0</v>
      </c>
    </row>
    <row r="14" spans="1:7" ht="15">
      <c r="A14" s="36">
        <f>IF(E14&gt;0,COUNTA(E11:E14),LEFT(#REF!,1))</f>
        <v>4</v>
      </c>
      <c r="B14" s="37" t="s">
        <v>26</v>
      </c>
      <c r="C14" s="38">
        <v>1561421080000</v>
      </c>
      <c r="D14" s="39" t="s">
        <v>14</v>
      </c>
      <c r="E14" s="37">
        <v>402</v>
      </c>
      <c r="F14" s="74"/>
      <c r="G14" s="40">
        <f t="shared" si="0"/>
        <v>0</v>
      </c>
    </row>
    <row r="15" spans="1:7" ht="15">
      <c r="A15" s="36">
        <f>IF(E15&gt;0,COUNTA(E11:E15),LEFT(#REF!,1))</f>
        <v>5</v>
      </c>
      <c r="B15" s="37" t="s">
        <v>27</v>
      </c>
      <c r="C15" s="38">
        <v>354411313110</v>
      </c>
      <c r="D15" s="39" t="s">
        <v>15</v>
      </c>
      <c r="E15" s="37">
        <v>182</v>
      </c>
      <c r="F15" s="74"/>
      <c r="G15" s="40">
        <f t="shared" si="0"/>
        <v>0</v>
      </c>
    </row>
    <row r="16" spans="1:7" ht="15">
      <c r="A16" s="36">
        <f>IF(E16&gt;0,COUNTA(E11:E16),LEFT(#REF!,1))</f>
        <v>6</v>
      </c>
      <c r="B16" s="37" t="s">
        <v>28</v>
      </c>
      <c r="C16" s="38">
        <v>354411211112</v>
      </c>
      <c r="D16" s="39" t="s">
        <v>15</v>
      </c>
      <c r="E16" s="37">
        <v>40</v>
      </c>
      <c r="F16" s="74"/>
      <c r="G16" s="40">
        <f t="shared" si="0"/>
        <v>0</v>
      </c>
    </row>
    <row r="17" spans="1:7" ht="25.5">
      <c r="A17" s="36">
        <v>7</v>
      </c>
      <c r="B17" s="62" t="s">
        <v>60</v>
      </c>
      <c r="C17" s="38">
        <v>354411211112</v>
      </c>
      <c r="D17" s="39" t="s">
        <v>15</v>
      </c>
      <c r="E17" s="37">
        <v>6</v>
      </c>
      <c r="F17" s="74"/>
      <c r="G17" s="40">
        <f>+E17*F17</f>
        <v>0</v>
      </c>
    </row>
    <row r="18" spans="1:7" ht="15">
      <c r="A18" s="36">
        <f>IF(E18&gt;0,COUNTA(E11:E18),LEFT(#REF!,1))</f>
        <v>8</v>
      </c>
      <c r="B18" s="37" t="s">
        <v>53</v>
      </c>
      <c r="C18" s="38">
        <v>354411111315</v>
      </c>
      <c r="D18" s="39" t="s">
        <v>15</v>
      </c>
      <c r="E18" s="37">
        <v>26</v>
      </c>
      <c r="F18" s="74"/>
      <c r="G18" s="40">
        <f aca="true" t="shared" si="1" ref="G18:G37">+E18*F18</f>
        <v>0</v>
      </c>
    </row>
    <row r="19" spans="1:7" ht="15">
      <c r="A19" s="36">
        <f>IF(E19&gt;0,COUNTA(E11:E19),LEFT(#REF!,1))</f>
        <v>9</v>
      </c>
      <c r="B19" s="37" t="s">
        <v>29</v>
      </c>
      <c r="C19" s="38">
        <v>354411221112</v>
      </c>
      <c r="D19" s="39" t="s">
        <v>15</v>
      </c>
      <c r="E19" s="37">
        <v>26</v>
      </c>
      <c r="F19" s="74"/>
      <c r="G19" s="40">
        <f t="shared" si="1"/>
        <v>0</v>
      </c>
    </row>
    <row r="20" spans="1:7" ht="15">
      <c r="A20" s="36">
        <f>IF(E20&gt;0,COUNTA(E11:E20),LEFT(#REF!,1))</f>
        <v>10</v>
      </c>
      <c r="B20" s="37" t="s">
        <v>30</v>
      </c>
      <c r="C20" s="38">
        <v>354411611120</v>
      </c>
      <c r="D20" s="39" t="s">
        <v>15</v>
      </c>
      <c r="E20" s="37">
        <v>26</v>
      </c>
      <c r="F20" s="74"/>
      <c r="G20" s="40">
        <f t="shared" si="1"/>
        <v>0</v>
      </c>
    </row>
    <row r="21" spans="1:7" ht="15">
      <c r="A21" s="36">
        <f>IF(E21&gt;0,COUNTA(E11:E21),LEFT(#REF!,1))</f>
        <v>11</v>
      </c>
      <c r="B21" s="37" t="s">
        <v>31</v>
      </c>
      <c r="C21" s="38">
        <v>354411612120</v>
      </c>
      <c r="D21" s="39" t="s">
        <v>15</v>
      </c>
      <c r="E21" s="37">
        <v>10</v>
      </c>
      <c r="F21" s="74"/>
      <c r="G21" s="40">
        <f t="shared" si="1"/>
        <v>0</v>
      </c>
    </row>
    <row r="22" spans="1:7" ht="15">
      <c r="A22" s="36">
        <f>IF(E22&gt;0,COUNTA(E11:E22),LEFT(#REF!,1))</f>
        <v>12</v>
      </c>
      <c r="B22" s="37" t="s">
        <v>32</v>
      </c>
      <c r="C22" s="38">
        <v>354411613212</v>
      </c>
      <c r="D22" s="39" t="s">
        <v>15</v>
      </c>
      <c r="E22" s="37">
        <v>30</v>
      </c>
      <c r="F22" s="74"/>
      <c r="G22" s="40">
        <f t="shared" si="1"/>
        <v>0</v>
      </c>
    </row>
    <row r="23" spans="1:7" ht="15">
      <c r="A23" s="36">
        <f>IF(E23&gt;0,COUNTA(E10:E23),LEFT(#REF!,1))</f>
        <v>14</v>
      </c>
      <c r="B23" s="71" t="s">
        <v>65</v>
      </c>
      <c r="C23" s="38">
        <v>354411311126</v>
      </c>
      <c r="D23" s="39" t="s">
        <v>15</v>
      </c>
      <c r="E23" s="37">
        <v>500</v>
      </c>
      <c r="F23" s="74"/>
      <c r="G23" s="40">
        <f t="shared" si="1"/>
        <v>0</v>
      </c>
    </row>
    <row r="24" spans="1:7" ht="15">
      <c r="A24" s="36">
        <f>IF(E24&gt;0,COUNTA(E11:E24),LEFT(#REF!,1))</f>
        <v>14</v>
      </c>
      <c r="B24" s="37" t="s">
        <v>33</v>
      </c>
      <c r="C24" s="38">
        <v>354411615101</v>
      </c>
      <c r="D24" s="39" t="s">
        <v>15</v>
      </c>
      <c r="E24" s="37">
        <v>1</v>
      </c>
      <c r="F24" s="74"/>
      <c r="G24" s="40">
        <f t="shared" si="1"/>
        <v>0</v>
      </c>
    </row>
    <row r="25" spans="1:7" ht="15">
      <c r="A25" s="36">
        <f>IF(E25&gt;0,COUNTA(E11:E25),LEFT(#REF!,1))</f>
        <v>15</v>
      </c>
      <c r="B25" s="37" t="s">
        <v>34</v>
      </c>
      <c r="C25" s="38">
        <v>345411195000</v>
      </c>
      <c r="D25" s="39" t="s">
        <v>15</v>
      </c>
      <c r="E25" s="37">
        <v>1</v>
      </c>
      <c r="F25" s="74"/>
      <c r="G25" s="40">
        <f t="shared" si="1"/>
        <v>0</v>
      </c>
    </row>
    <row r="26" spans="1:7" ht="15">
      <c r="A26" s="36">
        <f>IF(E26&gt;0,COUNTA(E11:E26),LEFT(#REF!,1))</f>
        <v>16</v>
      </c>
      <c r="B26" s="37" t="s">
        <v>35</v>
      </c>
      <c r="C26" s="38">
        <v>354411712120</v>
      </c>
      <c r="D26" s="39" t="s">
        <v>15</v>
      </c>
      <c r="E26" s="37">
        <v>14</v>
      </c>
      <c r="F26" s="74"/>
      <c r="G26" s="40">
        <f t="shared" si="1"/>
        <v>0</v>
      </c>
    </row>
    <row r="27" spans="1:7" ht="15">
      <c r="A27" s="36">
        <f>IF(E27&gt;0,COUNTA(E11:E27),LEFT(#REF!,1))</f>
        <v>17</v>
      </c>
      <c r="B27" s="41" t="s">
        <v>64</v>
      </c>
      <c r="C27" s="38">
        <v>354411511120</v>
      </c>
      <c r="D27" s="39" t="s">
        <v>14</v>
      </c>
      <c r="E27" s="37">
        <v>39</v>
      </c>
      <c r="F27" s="74"/>
      <c r="G27" s="40">
        <f t="shared" si="1"/>
        <v>0</v>
      </c>
    </row>
    <row r="28" spans="1:7" ht="15">
      <c r="A28" s="36">
        <f>IF(E28&gt;0,COUNTA(E11:E28),LEFT(#REF!,1))</f>
        <v>18</v>
      </c>
      <c r="B28" s="37" t="s">
        <v>55</v>
      </c>
      <c r="C28" s="38">
        <v>354411312509</v>
      </c>
      <c r="D28" s="39" t="s">
        <v>15</v>
      </c>
      <c r="E28" s="37">
        <v>1</v>
      </c>
      <c r="F28" s="74"/>
      <c r="G28" s="40">
        <f t="shared" si="1"/>
        <v>0</v>
      </c>
    </row>
    <row r="29" spans="1:7" ht="15">
      <c r="A29" s="36">
        <f>IF(E29&gt;0,COUNTA(E11:E29),LEFT(#REF!,1))</f>
        <v>19</v>
      </c>
      <c r="B29" s="37" t="s">
        <v>56</v>
      </c>
      <c r="C29" s="38">
        <v>354411211413</v>
      </c>
      <c r="D29" s="39" t="s">
        <v>15</v>
      </c>
      <c r="E29" s="37">
        <v>2</v>
      </c>
      <c r="F29" s="74"/>
      <c r="G29" s="40">
        <f t="shared" si="1"/>
        <v>0</v>
      </c>
    </row>
    <row r="30" spans="1:7" ht="15">
      <c r="A30" s="63">
        <v>19</v>
      </c>
      <c r="B30" s="64" t="s">
        <v>61</v>
      </c>
      <c r="C30" s="65">
        <v>354411211413</v>
      </c>
      <c r="D30" s="66" t="s">
        <v>15</v>
      </c>
      <c r="E30" s="63">
        <v>2</v>
      </c>
      <c r="F30" s="75"/>
      <c r="G30" s="40">
        <f t="shared" si="1"/>
        <v>0</v>
      </c>
    </row>
    <row r="31" spans="1:7" ht="25.5">
      <c r="A31" s="67">
        <f>IF(E31&gt;0,COUNTA(E17:E31),LEFT(#REF!,1))</f>
        <v>15</v>
      </c>
      <c r="B31" s="68" t="s">
        <v>62</v>
      </c>
      <c r="C31" s="69">
        <v>354411521111</v>
      </c>
      <c r="D31" s="70" t="s">
        <v>15</v>
      </c>
      <c r="E31" s="71">
        <v>1</v>
      </c>
      <c r="F31" s="76"/>
      <c r="G31" s="40">
        <f t="shared" si="1"/>
        <v>0</v>
      </c>
    </row>
    <row r="32" spans="1:7" ht="15">
      <c r="A32" s="67">
        <f>IF(E32&gt;0,COUNTA(E16:E32),LEFT(#REF!,1))</f>
        <v>17</v>
      </c>
      <c r="B32" s="71" t="s">
        <v>63</v>
      </c>
      <c r="C32" s="69">
        <v>354411312622</v>
      </c>
      <c r="D32" s="70" t="s">
        <v>15</v>
      </c>
      <c r="E32" s="71">
        <v>2</v>
      </c>
      <c r="F32" s="76"/>
      <c r="G32" s="40">
        <f t="shared" si="1"/>
        <v>0</v>
      </c>
    </row>
    <row r="33" spans="1:7" ht="15">
      <c r="A33" s="36">
        <v>18</v>
      </c>
      <c r="B33" s="41" t="s">
        <v>57</v>
      </c>
      <c r="C33" s="38">
        <v>354411612127</v>
      </c>
      <c r="D33" s="39" t="s">
        <v>15</v>
      </c>
      <c r="E33" s="37">
        <v>13</v>
      </c>
      <c r="F33" s="74"/>
      <c r="G33" s="40">
        <f t="shared" si="1"/>
        <v>0</v>
      </c>
    </row>
    <row r="34" spans="1:7" ht="15">
      <c r="A34" s="36">
        <v>19</v>
      </c>
      <c r="B34" s="41" t="s">
        <v>36</v>
      </c>
      <c r="C34" s="38">
        <v>354411612124</v>
      </c>
      <c r="D34" s="39" t="s">
        <v>15</v>
      </c>
      <c r="E34" s="37">
        <v>14</v>
      </c>
      <c r="F34" s="74"/>
      <c r="G34" s="40">
        <f t="shared" si="1"/>
        <v>0</v>
      </c>
    </row>
    <row r="35" spans="1:7" ht="15">
      <c r="A35" s="36">
        <v>20</v>
      </c>
      <c r="B35" s="41" t="s">
        <v>37</v>
      </c>
      <c r="C35" s="38">
        <v>360000000005</v>
      </c>
      <c r="D35" s="39" t="s">
        <v>15</v>
      </c>
      <c r="E35" s="37">
        <v>14</v>
      </c>
      <c r="F35" s="74"/>
      <c r="G35" s="40">
        <f t="shared" si="1"/>
        <v>0</v>
      </c>
    </row>
    <row r="36" spans="1:7" ht="15">
      <c r="A36" s="36">
        <v>21</v>
      </c>
      <c r="B36" s="41" t="s">
        <v>66</v>
      </c>
      <c r="C36" s="38">
        <v>360000000008</v>
      </c>
      <c r="D36" s="39" t="s">
        <v>15</v>
      </c>
      <c r="E36" s="37">
        <v>156</v>
      </c>
      <c r="F36" s="74"/>
      <c r="G36" s="40">
        <f t="shared" si="1"/>
        <v>0</v>
      </c>
    </row>
    <row r="37" spans="1:7" ht="15">
      <c r="A37" s="36">
        <v>22</v>
      </c>
      <c r="B37" s="41" t="s">
        <v>67</v>
      </c>
      <c r="C37" s="38">
        <v>360000000018</v>
      </c>
      <c r="D37" s="39" t="s">
        <v>15</v>
      </c>
      <c r="E37" s="37">
        <v>14</v>
      </c>
      <c r="F37" s="74"/>
      <c r="G37" s="40">
        <f t="shared" si="1"/>
        <v>0</v>
      </c>
    </row>
    <row r="38" spans="1:7" ht="15.75">
      <c r="A38" s="23"/>
      <c r="B38" s="42" t="s">
        <v>17</v>
      </c>
      <c r="C38" s="23"/>
      <c r="D38" s="23"/>
      <c r="E38" s="23"/>
      <c r="F38" s="43"/>
      <c r="G38" s="44">
        <f>SUM(G11:G37)</f>
        <v>0</v>
      </c>
    </row>
    <row r="39" spans="1:7" ht="15">
      <c r="A39" s="45"/>
      <c r="B39" s="45"/>
      <c r="C39" s="45"/>
      <c r="D39" s="45"/>
      <c r="E39" s="45"/>
      <c r="F39" s="45"/>
      <c r="G39" s="45"/>
    </row>
  </sheetData>
  <sheetProtection selectLockedCells="1" selectUnlockedCells="1"/>
  <printOptions/>
  <pageMargins left="0.49" right="0.39375" top="0.89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17" sqref="I17"/>
    </sheetView>
  </sheetViews>
  <sheetFormatPr defaultColWidth="9.69921875" defaultRowHeight="15"/>
  <cols>
    <col min="1" max="1" width="5.09765625" style="0" customWidth="1"/>
    <col min="2" max="2" width="31.796875" style="0" customWidth="1"/>
    <col min="3" max="3" width="7" style="0" customWidth="1"/>
    <col min="4" max="4" width="5" style="0" customWidth="1"/>
    <col min="5" max="5" width="7.19921875" style="0" customWidth="1"/>
    <col min="6" max="6" width="9.69921875" style="0" customWidth="1"/>
    <col min="7" max="7" width="13" style="0" customWidth="1"/>
  </cols>
  <sheetData>
    <row r="1" spans="1:7" ht="23.25">
      <c r="A1" s="23"/>
      <c r="B1" s="22" t="s">
        <v>18</v>
      </c>
      <c r="C1" s="23"/>
      <c r="D1" s="23"/>
      <c r="E1" s="23"/>
      <c r="F1" s="46"/>
      <c r="G1" s="47"/>
    </row>
    <row r="2" spans="1:7" ht="15">
      <c r="A2" s="23" t="s">
        <v>59</v>
      </c>
      <c r="B2" s="23"/>
      <c r="C2" s="23"/>
      <c r="D2" s="23"/>
      <c r="E2" s="23"/>
      <c r="F2" s="46"/>
      <c r="G2" s="47"/>
    </row>
    <row r="3" spans="1:7" ht="15.75">
      <c r="A3" s="23"/>
      <c r="B3" s="48" t="s">
        <v>39</v>
      </c>
      <c r="C3" s="25"/>
      <c r="D3" s="23"/>
      <c r="E3" s="23"/>
      <c r="F3" s="23"/>
      <c r="G3" s="47"/>
    </row>
    <row r="4" spans="1:7" ht="15.75">
      <c r="A4" s="23"/>
      <c r="B4" s="48"/>
      <c r="C4" s="25"/>
      <c r="D4" s="23"/>
      <c r="E4" s="23"/>
      <c r="F4" s="23"/>
      <c r="G4" s="47"/>
    </row>
    <row r="5" spans="1:7" ht="18">
      <c r="A5" s="26" t="s">
        <v>68</v>
      </c>
      <c r="B5" s="23"/>
      <c r="C5" s="27"/>
      <c r="D5" s="28"/>
      <c r="E5" s="27"/>
      <c r="F5" s="27"/>
      <c r="G5" s="49"/>
    </row>
    <row r="6" spans="1:7" ht="15">
      <c r="A6" s="29" t="s">
        <v>69</v>
      </c>
      <c r="B6" s="23"/>
      <c r="C6" s="27"/>
      <c r="D6" s="28"/>
      <c r="E6" s="27"/>
      <c r="F6" s="27"/>
      <c r="G6" s="49"/>
    </row>
    <row r="7" spans="1:7" ht="15">
      <c r="A7" s="29"/>
      <c r="B7" s="23"/>
      <c r="C7" s="27"/>
      <c r="D7" s="28"/>
      <c r="E7" s="27"/>
      <c r="F7" s="27"/>
      <c r="G7" s="49"/>
    </row>
    <row r="8" spans="1:7" ht="15.75">
      <c r="A8" s="23"/>
      <c r="B8" s="30"/>
      <c r="C8" s="23"/>
      <c r="D8" s="50"/>
      <c r="E8" s="51"/>
      <c r="F8" s="51"/>
      <c r="G8" s="49"/>
    </row>
    <row r="9" spans="1:7" ht="15.75">
      <c r="A9" s="23"/>
      <c r="B9" s="32" t="s">
        <v>20</v>
      </c>
      <c r="C9" s="31"/>
      <c r="D9" s="23"/>
      <c r="E9" s="23"/>
      <c r="F9" s="23"/>
      <c r="G9" s="23"/>
    </row>
    <row r="10" spans="1:7" ht="15">
      <c r="A10" s="45"/>
      <c r="B10" s="45"/>
      <c r="C10" s="45"/>
      <c r="D10" s="45"/>
      <c r="E10" s="45"/>
      <c r="F10" s="45"/>
      <c r="G10" s="45"/>
    </row>
    <row r="11" spans="1:7" ht="16.5" thickBot="1">
      <c r="A11" s="33" t="s">
        <v>8</v>
      </c>
      <c r="B11" s="52" t="s">
        <v>9</v>
      </c>
      <c r="C11" s="33" t="s">
        <v>10</v>
      </c>
      <c r="D11" s="52" t="s">
        <v>11</v>
      </c>
      <c r="E11" s="52" t="s">
        <v>12</v>
      </c>
      <c r="F11" s="52" t="s">
        <v>13</v>
      </c>
      <c r="G11" s="53" t="s">
        <v>21</v>
      </c>
    </row>
    <row r="12" spans="1:7" ht="15.75" thickTop="1">
      <c r="A12" s="36">
        <f>IF(E12&gt;0,COUNTA(E12:E12),LEFT(A2,1))</f>
        <v>1</v>
      </c>
      <c r="B12" s="37" t="s">
        <v>40</v>
      </c>
      <c r="C12" s="37">
        <v>220021</v>
      </c>
      <c r="D12" s="39" t="s">
        <v>14</v>
      </c>
      <c r="E12" s="37">
        <v>280</v>
      </c>
      <c r="F12" s="77"/>
      <c r="G12" s="40">
        <f aca="true" t="shared" si="0" ref="G12:G26">E12*F12</f>
        <v>0</v>
      </c>
    </row>
    <row r="13" spans="1:7" ht="15">
      <c r="A13" s="36">
        <f>IF(E13&gt;0,COUNTA(E12:E13),LEFT(A2,1))</f>
        <v>2</v>
      </c>
      <c r="B13" s="37" t="s">
        <v>41</v>
      </c>
      <c r="C13" s="37">
        <v>220002</v>
      </c>
      <c r="D13" s="39" t="s">
        <v>14</v>
      </c>
      <c r="E13" s="37">
        <v>14</v>
      </c>
      <c r="F13" s="78"/>
      <c r="G13" s="40">
        <f t="shared" si="0"/>
        <v>0</v>
      </c>
    </row>
    <row r="14" spans="1:7" ht="15">
      <c r="A14" s="36">
        <f>IF(E14&gt;0,COUNTA(E12:E14),LEFT(A2,1))</f>
        <v>3</v>
      </c>
      <c r="B14" s="37" t="s">
        <v>42</v>
      </c>
      <c r="C14" s="37">
        <v>220022</v>
      </c>
      <c r="D14" s="39" t="s">
        <v>14</v>
      </c>
      <c r="E14" s="37">
        <v>28</v>
      </c>
      <c r="F14" s="78"/>
      <c r="G14" s="40">
        <f t="shared" si="0"/>
        <v>0</v>
      </c>
    </row>
    <row r="15" spans="1:7" ht="15">
      <c r="A15" s="36">
        <f>IF(E15&gt;0,COUNTA(E12:E15),LEFT(A2,1))</f>
        <v>4</v>
      </c>
      <c r="B15" s="37" t="s">
        <v>43</v>
      </c>
      <c r="C15" s="37">
        <v>220101</v>
      </c>
      <c r="D15" s="39" t="s">
        <v>14</v>
      </c>
      <c r="E15" s="37">
        <v>971</v>
      </c>
      <c r="F15" s="78"/>
      <c r="G15" s="40">
        <f t="shared" si="0"/>
        <v>0</v>
      </c>
    </row>
    <row r="16" spans="1:7" ht="15">
      <c r="A16" s="36">
        <f>IF(E16&gt;0,COUNTA(E12:E16),LEFT(A2,1))</f>
        <v>5</v>
      </c>
      <c r="B16" s="37" t="s">
        <v>44</v>
      </c>
      <c r="C16" s="37">
        <v>220211</v>
      </c>
      <c r="D16" s="39" t="s">
        <v>15</v>
      </c>
      <c r="E16" s="37">
        <v>26</v>
      </c>
      <c r="F16" s="78"/>
      <c r="G16" s="40">
        <f t="shared" si="0"/>
        <v>0</v>
      </c>
    </row>
    <row r="17" spans="1:7" ht="15">
      <c r="A17" s="36">
        <f>IF(E17&gt;0,COUNTA(E12:E17),LEFT(A2,1))</f>
        <v>6</v>
      </c>
      <c r="B17" s="37" t="s">
        <v>45</v>
      </c>
      <c r="C17" s="37">
        <v>220302</v>
      </c>
      <c r="D17" s="39" t="s">
        <v>15</v>
      </c>
      <c r="E17" s="72">
        <v>81</v>
      </c>
      <c r="F17" s="78"/>
      <c r="G17" s="40">
        <f t="shared" si="0"/>
        <v>0</v>
      </c>
    </row>
    <row r="18" spans="1:7" ht="15">
      <c r="A18" s="36">
        <f>IF(E18&gt;0,COUNTA(E12:E18),LEFT(A2,1))</f>
        <v>7</v>
      </c>
      <c r="B18" s="37" t="s">
        <v>46</v>
      </c>
      <c r="C18" s="37">
        <v>220311</v>
      </c>
      <c r="D18" s="39" t="s">
        <v>15</v>
      </c>
      <c r="E18" s="37">
        <v>1</v>
      </c>
      <c r="F18" s="78"/>
      <c r="G18" s="40">
        <f t="shared" si="0"/>
        <v>0</v>
      </c>
    </row>
    <row r="19" spans="1:7" ht="15">
      <c r="A19" s="36">
        <f>IF(E19&gt;0,COUNTA(E12:E19),LEFT(A2,1))</f>
        <v>8</v>
      </c>
      <c r="B19" s="37" t="s">
        <v>35</v>
      </c>
      <c r="C19" s="37">
        <v>220361</v>
      </c>
      <c r="D19" s="39" t="s">
        <v>15</v>
      </c>
      <c r="E19" s="37">
        <v>14</v>
      </c>
      <c r="F19" s="78"/>
      <c r="G19" s="40">
        <f t="shared" si="0"/>
        <v>0</v>
      </c>
    </row>
    <row r="20" spans="1:7" ht="15">
      <c r="A20" s="36">
        <f>IF(E20&gt;0,COUNTA(E12:E20),LEFT(A2,1))</f>
        <v>9</v>
      </c>
      <c r="B20" s="41" t="s">
        <v>54</v>
      </c>
      <c r="C20" s="37">
        <v>220373</v>
      </c>
      <c r="D20" s="39" t="s">
        <v>14</v>
      </c>
      <c r="E20" s="37">
        <v>39</v>
      </c>
      <c r="F20" s="78"/>
      <c r="G20" s="40">
        <f t="shared" si="0"/>
        <v>0</v>
      </c>
    </row>
    <row r="21" spans="1:7" ht="15">
      <c r="A21" s="36">
        <f>IF(E21&gt;0,COUNTA(E12:E21),LEFT(A2,1))</f>
        <v>10</v>
      </c>
      <c r="B21" s="37" t="s">
        <v>47</v>
      </c>
      <c r="C21" s="37">
        <v>222401</v>
      </c>
      <c r="D21" s="39" t="s">
        <v>15</v>
      </c>
      <c r="E21" s="37">
        <v>14</v>
      </c>
      <c r="F21" s="78"/>
      <c r="G21" s="40">
        <f t="shared" si="0"/>
        <v>0</v>
      </c>
    </row>
    <row r="22" spans="1:7" ht="15">
      <c r="A22" s="36">
        <f>IF(E22&gt;0,COUNTA(E12:E22),LEFT(A2,1))</f>
        <v>11</v>
      </c>
      <c r="B22" s="41" t="s">
        <v>57</v>
      </c>
      <c r="C22" s="37">
        <v>212127</v>
      </c>
      <c r="D22" s="39" t="s">
        <v>15</v>
      </c>
      <c r="E22" s="37">
        <v>13</v>
      </c>
      <c r="F22" s="78"/>
      <c r="G22" s="40">
        <f t="shared" si="0"/>
        <v>0</v>
      </c>
    </row>
    <row r="23" spans="1:7" ht="15">
      <c r="A23" s="67">
        <v>12</v>
      </c>
      <c r="B23" s="68" t="s">
        <v>62</v>
      </c>
      <c r="C23" s="37">
        <v>212127</v>
      </c>
      <c r="D23" s="39" t="s">
        <v>15</v>
      </c>
      <c r="E23" s="37">
        <v>1</v>
      </c>
      <c r="F23" s="78"/>
      <c r="G23" s="40">
        <f>E23*F23</f>
        <v>0</v>
      </c>
    </row>
    <row r="24" spans="1:7" ht="15">
      <c r="A24" s="36">
        <v>13</v>
      </c>
      <c r="B24" s="41" t="s">
        <v>48</v>
      </c>
      <c r="C24" s="37">
        <v>230005</v>
      </c>
      <c r="D24" s="39" t="s">
        <v>15</v>
      </c>
      <c r="E24" s="37">
        <v>14</v>
      </c>
      <c r="F24" s="78"/>
      <c r="G24" s="40">
        <f t="shared" si="0"/>
        <v>0</v>
      </c>
    </row>
    <row r="25" spans="1:7" ht="15">
      <c r="A25" s="36">
        <v>14</v>
      </c>
      <c r="B25" s="41" t="s">
        <v>38</v>
      </c>
      <c r="C25" s="37">
        <v>230008</v>
      </c>
      <c r="D25" s="39" t="s">
        <v>15</v>
      </c>
      <c r="E25" s="37">
        <v>156</v>
      </c>
      <c r="F25" s="78"/>
      <c r="G25" s="40">
        <f t="shared" si="0"/>
        <v>0</v>
      </c>
    </row>
    <row r="26" spans="1:7" ht="15">
      <c r="A26" s="36">
        <v>15</v>
      </c>
      <c r="B26" s="41" t="s">
        <v>58</v>
      </c>
      <c r="C26" s="37">
        <v>230018</v>
      </c>
      <c r="D26" s="39" t="s">
        <v>15</v>
      </c>
      <c r="E26" s="37">
        <v>14</v>
      </c>
      <c r="F26" s="78"/>
      <c r="G26" s="40">
        <f t="shared" si="0"/>
        <v>0</v>
      </c>
    </row>
    <row r="27" spans="1:7" ht="15.75">
      <c r="A27" s="36"/>
      <c r="B27" s="54" t="s">
        <v>16</v>
      </c>
      <c r="C27" s="55"/>
      <c r="D27" s="55"/>
      <c r="E27" s="55"/>
      <c r="F27" s="56"/>
      <c r="G27" s="57">
        <f>SUM(G12:G26)</f>
        <v>0</v>
      </c>
    </row>
    <row r="28" spans="1:7" ht="15">
      <c r="A28" s="23"/>
      <c r="B28" s="58"/>
      <c r="C28" s="58"/>
      <c r="D28" s="59"/>
      <c r="E28" s="58"/>
      <c r="F28" s="60"/>
      <c r="G28" s="60"/>
    </row>
  </sheetData>
  <sheetProtection selectLockedCells="1" selectUnlockedCells="1"/>
  <printOptions/>
  <pageMargins left="0.4722222222222222" right="0.39375" top="1.04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Věrný</dc:creator>
  <cp:keywords/>
  <dc:description/>
  <cp:lastModifiedBy>Luboš Věrný</cp:lastModifiedBy>
  <cp:lastPrinted>2016-02-25T15:35:20Z</cp:lastPrinted>
  <dcterms:created xsi:type="dcterms:W3CDTF">2016-05-02T07:14:23Z</dcterms:created>
  <dcterms:modified xsi:type="dcterms:W3CDTF">2016-05-02T07:15:12Z</dcterms:modified>
  <cp:category/>
  <cp:version/>
  <cp:contentType/>
  <cp:contentStatus/>
</cp:coreProperties>
</file>