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ZŠ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<sst xmlns="http://schemas.openxmlformats.org/spreadsheetml/2006/main" count="71" uniqueCount="51">
  <si>
    <t>Přehled hospodaření základních škol</t>
  </si>
  <si>
    <t>za rok 2005</t>
  </si>
  <si>
    <t>Zdroje z Krajského úřadu:</t>
  </si>
  <si>
    <t>SÚ</t>
  </si>
  <si>
    <t>Masarova</t>
  </si>
  <si>
    <t>Novolíšeňská</t>
  </si>
  <si>
    <t>Horníkova</t>
  </si>
  <si>
    <t>Holzova</t>
  </si>
  <si>
    <t>Dotace</t>
  </si>
  <si>
    <t>Výnosy</t>
  </si>
  <si>
    <t>zúčtování fondů</t>
  </si>
  <si>
    <t>jiné ostatní výnosy</t>
  </si>
  <si>
    <t>Celkem:</t>
  </si>
  <si>
    <t>Náklady</t>
  </si>
  <si>
    <t>pracovní oděv</t>
  </si>
  <si>
    <t>učebnice,školní potřeby</t>
  </si>
  <si>
    <t>knihy,učební pomůcky</t>
  </si>
  <si>
    <t>ostatní služby</t>
  </si>
  <si>
    <t>mzdové náklady</t>
  </si>
  <si>
    <t>zákonné sociální pojištění</t>
  </si>
  <si>
    <t>zákonné sociální náklady</t>
  </si>
  <si>
    <t>jiné ostatní náklady</t>
  </si>
  <si>
    <t>Hospodářský výsledek KÚ:</t>
  </si>
  <si>
    <t>Zdroje z MČ:</t>
  </si>
  <si>
    <t>stravné</t>
  </si>
  <si>
    <t>školné</t>
  </si>
  <si>
    <t>úroky</t>
  </si>
  <si>
    <t>ostatní výnosy</t>
  </si>
  <si>
    <t>tržby z prodeje materiálu</t>
  </si>
  <si>
    <t>Celkem HČ:</t>
  </si>
  <si>
    <t>Tržby z prodeje služeb</t>
  </si>
  <si>
    <t>Celkem DČ:</t>
  </si>
  <si>
    <t>spotřeba materiálu</t>
  </si>
  <si>
    <t>spotřeba energie</t>
  </si>
  <si>
    <t>opravy a údržba</t>
  </si>
  <si>
    <t>cestovné</t>
  </si>
  <si>
    <t>náklady na reprezentaci</t>
  </si>
  <si>
    <t>zákonné soc. pojištění</t>
  </si>
  <si>
    <t>bankovní poplatky</t>
  </si>
  <si>
    <t>pojištění majetku</t>
  </si>
  <si>
    <t>ostatní náklady</t>
  </si>
  <si>
    <t>odpisy</t>
  </si>
  <si>
    <t>prodaný materiál</t>
  </si>
  <si>
    <t>Hospodářský výsledek HČ:</t>
  </si>
  <si>
    <t>Hospodářský výsledek DČ:</t>
  </si>
  <si>
    <t>Hospodářský výsledek celkem:</t>
  </si>
  <si>
    <t>Stav Kč na rezervním fondu:</t>
  </si>
  <si>
    <t>Stav Kč na investičním fondu:</t>
  </si>
  <si>
    <t>Stav Kč na fondu odměn:</t>
  </si>
  <si>
    <t>Stav Kč na FKSP:</t>
  </si>
  <si>
    <t xml:space="preserve">v Kč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</si>
</sst>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6"/>
      <color indexed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4" fontId="4" fillId="3" borderId="10" xfId="0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 vertical="center"/>
    </xf>
    <xf numFmtId="4" fontId="3" fillId="6" borderId="15" xfId="0" applyNumberFormat="1" applyFont="1" applyFill="1" applyBorder="1" applyAlignment="1">
      <alignment vertical="center"/>
    </xf>
    <xf numFmtId="4" fontId="3" fillId="6" borderId="1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4" fillId="5" borderId="21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3" fillId="6" borderId="15" xfId="0" applyNumberFormat="1" applyFont="1" applyFill="1" applyBorder="1" applyAlignment="1">
      <alignment horizontal="right" vertical="center"/>
    </xf>
    <xf numFmtId="4" fontId="3" fillId="6" borderId="16" xfId="0" applyNumberFormat="1" applyFont="1" applyFill="1" applyBorder="1" applyAlignment="1">
      <alignment horizontal="right" vertical="center"/>
    </xf>
    <xf numFmtId="4" fontId="3" fillId="7" borderId="15" xfId="0" applyNumberFormat="1" applyFont="1" applyFill="1" applyBorder="1" applyAlignment="1">
      <alignment vertical="center"/>
    </xf>
    <xf numFmtId="4" fontId="3" fillId="7" borderId="16" xfId="0" applyNumberFormat="1" applyFont="1" applyFill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3" fillId="6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3" fillId="7" borderId="35" xfId="0" applyFont="1" applyFill="1" applyBorder="1" applyAlignment="1">
      <alignment vertical="center"/>
    </xf>
    <xf numFmtId="0" fontId="0" fillId="7" borderId="36" xfId="0" applyFont="1" applyFill="1" applyBorder="1" applyAlignment="1">
      <alignment vertical="center"/>
    </xf>
    <xf numFmtId="0" fontId="0" fillId="7" borderId="37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&#352;koly\2005\Celk4q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KCL\2005\KCL4q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SML\Celkem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Š"/>
      <sheetName val="MŠ"/>
      <sheetName val="ŠJ"/>
      <sheetName val="CZŠ"/>
      <sheetName val="CMŠ"/>
      <sheetName val="CŠJ"/>
    </sheetNames>
    <sheetDataSet>
      <sheetData sheetId="0">
        <row r="7">
          <cell r="D7">
            <v>563503.06</v>
          </cell>
          <cell r="E7">
            <v>576453.36</v>
          </cell>
          <cell r="F7">
            <v>2482603.17</v>
          </cell>
          <cell r="G7">
            <v>3707124.43</v>
          </cell>
        </row>
        <row r="17">
          <cell r="D17">
            <v>21566.3</v>
          </cell>
          <cell r="E17">
            <v>52354.18</v>
          </cell>
          <cell r="F17">
            <v>52715.3</v>
          </cell>
          <cell r="G17">
            <v>39325.5</v>
          </cell>
        </row>
        <row r="18">
          <cell r="D18">
            <v>2594448.7</v>
          </cell>
          <cell r="E18">
            <v>2663295.0700000003</v>
          </cell>
          <cell r="F18">
            <v>2017252</v>
          </cell>
          <cell r="G18">
            <v>1878754.0499999998</v>
          </cell>
        </row>
        <row r="23">
          <cell r="D23">
            <v>93729.6</v>
          </cell>
          <cell r="E23">
            <v>147449.3</v>
          </cell>
          <cell r="F23">
            <v>197367</v>
          </cell>
          <cell r="G23">
            <v>353205</v>
          </cell>
        </row>
        <row r="24">
          <cell r="D24">
            <v>585860.26</v>
          </cell>
          <cell r="E24">
            <v>473317.5</v>
          </cell>
          <cell r="F24">
            <v>612826.9</v>
          </cell>
          <cell r="G24">
            <v>820217.25</v>
          </cell>
        </row>
        <row r="29">
          <cell r="D29">
            <v>0</v>
          </cell>
          <cell r="E29">
            <v>78860.6</v>
          </cell>
          <cell r="F29">
            <v>9085.6</v>
          </cell>
          <cell r="G29">
            <v>77547</v>
          </cell>
        </row>
        <row r="30">
          <cell r="D30">
            <v>73266.1</v>
          </cell>
          <cell r="E30">
            <v>36372</v>
          </cell>
          <cell r="F30">
            <v>129955.06999999999</v>
          </cell>
          <cell r="G30">
            <v>44156.5</v>
          </cell>
        </row>
        <row r="34">
          <cell r="D34">
            <v>1867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4402.5</v>
          </cell>
          <cell r="E35">
            <v>8812.4</v>
          </cell>
          <cell r="F35">
            <v>1521.5</v>
          </cell>
          <cell r="G35">
            <v>4473.8</v>
          </cell>
        </row>
        <row r="36">
          <cell r="D36">
            <v>631415.6000000001</v>
          </cell>
          <cell r="E36">
            <v>572537.6799999999</v>
          </cell>
          <cell r="F36">
            <v>1029431.7200000001</v>
          </cell>
          <cell r="G36">
            <v>927019.56</v>
          </cell>
        </row>
        <row r="44">
          <cell r="D44">
            <v>23767.5</v>
          </cell>
          <cell r="E44">
            <v>0</v>
          </cell>
          <cell r="F44">
            <v>74357</v>
          </cell>
          <cell r="G44">
            <v>6627</v>
          </cell>
        </row>
        <row r="45">
          <cell r="D45">
            <v>31431</v>
          </cell>
          <cell r="E45">
            <v>163768</v>
          </cell>
          <cell r="F45">
            <v>48740</v>
          </cell>
        </row>
        <row r="46">
          <cell r="G46">
            <v>20000</v>
          </cell>
        </row>
        <row r="47">
          <cell r="G47">
            <v>300518</v>
          </cell>
        </row>
        <row r="48">
          <cell r="D48">
            <v>298873</v>
          </cell>
          <cell r="E48">
            <v>529144</v>
          </cell>
          <cell r="F48">
            <v>282940</v>
          </cell>
          <cell r="G48">
            <v>431638</v>
          </cell>
        </row>
        <row r="49">
          <cell r="D49">
            <v>11001</v>
          </cell>
          <cell r="E49">
            <v>57319</v>
          </cell>
          <cell r="F49">
            <v>17060</v>
          </cell>
        </row>
        <row r="50">
          <cell r="G50">
            <v>7000</v>
          </cell>
        </row>
        <row r="51">
          <cell r="G51">
            <v>105195</v>
          </cell>
        </row>
        <row r="52">
          <cell r="D52">
            <v>54497</v>
          </cell>
          <cell r="E52">
            <v>161770</v>
          </cell>
          <cell r="F52">
            <v>97242</v>
          </cell>
          <cell r="G52">
            <v>149184</v>
          </cell>
        </row>
        <row r="53">
          <cell r="D53">
            <v>400</v>
          </cell>
          <cell r="E53">
            <v>380</v>
          </cell>
          <cell r="F53">
            <v>400</v>
          </cell>
          <cell r="G53">
            <v>6416</v>
          </cell>
        </row>
        <row r="55">
          <cell r="D55">
            <v>0</v>
          </cell>
          <cell r="E55">
            <v>3808</v>
          </cell>
          <cell r="F55">
            <v>5561</v>
          </cell>
          <cell r="G55">
            <v>3176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5200.27</v>
          </cell>
        </row>
        <row r="62">
          <cell r="D62">
            <v>40353.5</v>
          </cell>
          <cell r="E62">
            <v>16321.34</v>
          </cell>
          <cell r="F62">
            <v>32036.6</v>
          </cell>
          <cell r="G62">
            <v>89981</v>
          </cell>
        </row>
        <row r="63">
          <cell r="D63">
            <v>36983</v>
          </cell>
          <cell r="E63">
            <v>27944</v>
          </cell>
          <cell r="F63">
            <v>23005</v>
          </cell>
          <cell r="G63">
            <v>28340</v>
          </cell>
        </row>
        <row r="64">
          <cell r="D64">
            <v>0</v>
          </cell>
          <cell r="E64">
            <v>0</v>
          </cell>
          <cell r="F64">
            <v>8785.5</v>
          </cell>
          <cell r="G64">
            <v>16529</v>
          </cell>
        </row>
        <row r="65">
          <cell r="D65">
            <v>8</v>
          </cell>
          <cell r="F65">
            <v>13087</v>
          </cell>
        </row>
        <row r="66">
          <cell r="D66">
            <v>0</v>
          </cell>
          <cell r="E66">
            <v>0</v>
          </cell>
          <cell r="F66">
            <v>3407.1</v>
          </cell>
          <cell r="G66">
            <v>4144</v>
          </cell>
        </row>
        <row r="67">
          <cell r="D67">
            <v>235919</v>
          </cell>
          <cell r="E67">
            <v>152220</v>
          </cell>
          <cell r="F67">
            <v>138428.8</v>
          </cell>
          <cell r="G67">
            <v>315796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7252</v>
          </cell>
        </row>
        <row r="70">
          <cell r="D70">
            <v>88267</v>
          </cell>
          <cell r="E70">
            <v>73681</v>
          </cell>
          <cell r="F70">
            <v>0</v>
          </cell>
          <cell r="G70">
            <v>35602</v>
          </cell>
        </row>
        <row r="76">
          <cell r="F76">
            <v>78716.5</v>
          </cell>
          <cell r="G76">
            <v>113030.5</v>
          </cell>
        </row>
        <row r="77">
          <cell r="F77">
            <v>3744</v>
          </cell>
          <cell r="G77">
            <v>13248</v>
          </cell>
        </row>
        <row r="78">
          <cell r="D78">
            <v>0</v>
          </cell>
          <cell r="E78">
            <v>0</v>
          </cell>
          <cell r="F78">
            <v>1513551.5</v>
          </cell>
          <cell r="G78">
            <v>2350090.24</v>
          </cell>
        </row>
        <row r="79">
          <cell r="E79">
            <v>17909</v>
          </cell>
          <cell r="F79">
            <v>422530.5</v>
          </cell>
          <cell r="G79">
            <v>398801.83</v>
          </cell>
        </row>
        <row r="80">
          <cell r="F80">
            <v>0</v>
          </cell>
          <cell r="G80">
            <v>404455</v>
          </cell>
        </row>
        <row r="81">
          <cell r="D81">
            <v>129060</v>
          </cell>
          <cell r="E81">
            <v>78000</v>
          </cell>
          <cell r="F81">
            <v>43000</v>
          </cell>
          <cell r="G81">
            <v>60000</v>
          </cell>
        </row>
        <row r="83">
          <cell r="D83">
            <v>792.69</v>
          </cell>
          <cell r="E83">
            <v>941.64</v>
          </cell>
          <cell r="F83">
            <v>2621.68</v>
          </cell>
          <cell r="G83">
            <v>1421.76</v>
          </cell>
        </row>
        <row r="84">
          <cell r="D84">
            <v>2152</v>
          </cell>
          <cell r="E84">
            <v>118876.61</v>
          </cell>
          <cell r="F84">
            <v>18115</v>
          </cell>
          <cell r="G84">
            <v>41629</v>
          </cell>
        </row>
        <row r="87">
          <cell r="D87">
            <v>240920.55</v>
          </cell>
          <cell r="E87">
            <v>66576.1</v>
          </cell>
          <cell r="F87">
            <v>10688</v>
          </cell>
          <cell r="G87">
            <v>1575.38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D91">
            <v>88267</v>
          </cell>
          <cell r="E91">
            <v>73681</v>
          </cell>
          <cell r="F91">
            <v>0</v>
          </cell>
          <cell r="G91">
            <v>35602</v>
          </cell>
        </row>
        <row r="92">
          <cell r="D92">
            <v>4295432</v>
          </cell>
          <cell r="E92">
            <v>4466437</v>
          </cell>
          <cell r="F92">
            <v>4581526.09</v>
          </cell>
          <cell r="G92">
            <v>5000000</v>
          </cell>
        </row>
        <row r="95">
          <cell r="D95">
            <v>540327.04</v>
          </cell>
          <cell r="E95">
            <v>1113506</v>
          </cell>
          <cell r="F95">
            <v>775063</v>
          </cell>
          <cell r="G95">
            <v>1244468.58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Náklady1"/>
      <sheetName val="Náklady2"/>
      <sheetName val="Náklady DČ1"/>
      <sheetName val="Náklady DČ2"/>
      <sheetName val="Výnosy"/>
      <sheetName val="Výnosy DČ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Rozpis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3.875" style="0" bestFit="1" customWidth="1"/>
    <col min="3" max="3" width="22.75390625" style="0" bestFit="1" customWidth="1"/>
    <col min="4" max="4" width="4.25390625" style="0" bestFit="1" customWidth="1"/>
    <col min="5" max="5" width="13.50390625" style="0" bestFit="1" customWidth="1"/>
    <col min="6" max="6" width="13.125" style="0" bestFit="1" customWidth="1"/>
    <col min="7" max="7" width="13.625" style="0" bestFit="1" customWidth="1"/>
    <col min="8" max="8" width="13.00390625" style="0" bestFit="1" customWidth="1"/>
  </cols>
  <sheetData>
    <row r="1" spans="2:8" ht="15">
      <c r="B1" s="77" t="s">
        <v>0</v>
      </c>
      <c r="C1" s="77"/>
      <c r="D1" s="77"/>
      <c r="E1" s="77"/>
      <c r="F1" s="77"/>
      <c r="G1" s="77"/>
      <c r="H1" s="77"/>
    </row>
    <row r="2" spans="2:8" ht="19.5">
      <c r="B2" s="78" t="s">
        <v>1</v>
      </c>
      <c r="C2" s="78"/>
      <c r="D2" s="78"/>
      <c r="E2" s="78"/>
      <c r="F2" s="78"/>
      <c r="G2" s="78"/>
      <c r="H2" s="78"/>
    </row>
    <row r="3" spans="1:8" ht="20.25" thickBot="1">
      <c r="A3" s="2"/>
      <c r="B3" s="1"/>
      <c r="C3" s="1"/>
      <c r="D3" s="1"/>
      <c r="E3" s="1"/>
      <c r="F3" s="1"/>
      <c r="G3" s="1"/>
      <c r="H3" s="3" t="s">
        <v>50</v>
      </c>
    </row>
    <row r="4" spans="2:8" s="6" customFormat="1" ht="12.75" customHeight="1">
      <c r="B4" s="79" t="s">
        <v>2</v>
      </c>
      <c r="C4" s="80"/>
      <c r="D4" s="83" t="s">
        <v>3</v>
      </c>
      <c r="E4" s="4" t="s">
        <v>4</v>
      </c>
      <c r="F4" s="4" t="s">
        <v>5</v>
      </c>
      <c r="G4" s="4" t="s">
        <v>6</v>
      </c>
      <c r="H4" s="7" t="s">
        <v>7</v>
      </c>
    </row>
    <row r="5" spans="2:8" s="6" customFormat="1" ht="13.5" thickBot="1">
      <c r="B5" s="81"/>
      <c r="C5" s="82"/>
      <c r="D5" s="84"/>
      <c r="E5" s="8">
        <v>221</v>
      </c>
      <c r="F5" s="8">
        <v>223</v>
      </c>
      <c r="G5" s="8">
        <v>233</v>
      </c>
      <c r="H5" s="9">
        <v>243</v>
      </c>
    </row>
    <row r="6" spans="2:8" s="6" customFormat="1" ht="12.75">
      <c r="B6" s="85" t="s">
        <v>8</v>
      </c>
      <c r="C6" s="86"/>
      <c r="D6" s="10">
        <v>691</v>
      </c>
      <c r="E6" s="11">
        <v>17751666</v>
      </c>
      <c r="F6" s="11">
        <v>14559646</v>
      </c>
      <c r="G6" s="11">
        <v>16381206</v>
      </c>
      <c r="H6" s="12">
        <v>16958790</v>
      </c>
    </row>
    <row r="7" spans="2:8" s="6" customFormat="1" ht="12.75">
      <c r="B7" s="13" t="s">
        <v>9</v>
      </c>
      <c r="C7" s="14" t="s">
        <v>10</v>
      </c>
      <c r="D7" s="15">
        <v>648</v>
      </c>
      <c r="E7" s="16">
        <v>60033.25</v>
      </c>
      <c r="F7" s="17">
        <v>96080.86</v>
      </c>
      <c r="G7" s="16">
        <v>73511.18</v>
      </c>
      <c r="H7" s="18">
        <v>62605.8</v>
      </c>
    </row>
    <row r="8" spans="2:8" s="6" customFormat="1" ht="12">
      <c r="B8" s="19"/>
      <c r="C8" s="14" t="s">
        <v>11</v>
      </c>
      <c r="D8" s="15">
        <v>649</v>
      </c>
      <c r="E8" s="16">
        <v>0</v>
      </c>
      <c r="F8" s="17">
        <v>8400</v>
      </c>
      <c r="G8" s="16">
        <v>0</v>
      </c>
      <c r="H8" s="18">
        <v>0</v>
      </c>
    </row>
    <row r="9" spans="2:8" s="6" customFormat="1" ht="13.5" thickBot="1">
      <c r="B9" s="87" t="s">
        <v>12</v>
      </c>
      <c r="C9" s="88"/>
      <c r="D9" s="89"/>
      <c r="E9" s="20">
        <f>SUM(E6:E8)</f>
        <v>17811699.25</v>
      </c>
      <c r="F9" s="20">
        <f>SUM(F6:F8)</f>
        <v>14664126.86</v>
      </c>
      <c r="G9" s="20">
        <f>SUM(G6:G8)</f>
        <v>16454717.18</v>
      </c>
      <c r="H9" s="21">
        <f>SUM(H6:H8)</f>
        <v>17021395.8</v>
      </c>
    </row>
    <row r="10" spans="2:8" s="6" customFormat="1" ht="12.75">
      <c r="B10" s="22" t="s">
        <v>13</v>
      </c>
      <c r="C10" s="23" t="s">
        <v>14</v>
      </c>
      <c r="D10" s="24">
        <v>501</v>
      </c>
      <c r="E10" s="25">
        <v>0</v>
      </c>
      <c r="F10" s="26">
        <v>0</v>
      </c>
      <c r="G10" s="25">
        <v>21472.5</v>
      </c>
      <c r="H10" s="27">
        <v>26335.3</v>
      </c>
    </row>
    <row r="11" spans="2:8" s="6" customFormat="1" ht="12">
      <c r="B11" s="19"/>
      <c r="C11" s="28" t="s">
        <v>15</v>
      </c>
      <c r="D11" s="30">
        <v>501</v>
      </c>
      <c r="E11" s="31">
        <v>150201.8</v>
      </c>
      <c r="F11" s="32">
        <v>188678.46</v>
      </c>
      <c r="G11" s="31">
        <v>118248.03</v>
      </c>
      <c r="H11" s="33">
        <v>169002.5</v>
      </c>
    </row>
    <row r="12" spans="2:8" s="6" customFormat="1" ht="12">
      <c r="B12" s="19"/>
      <c r="C12" s="28" t="s">
        <v>16</v>
      </c>
      <c r="D12" s="30">
        <v>501</v>
      </c>
      <c r="E12" s="31">
        <v>159672.15</v>
      </c>
      <c r="F12" s="32">
        <v>161222.4</v>
      </c>
      <c r="G12" s="31">
        <v>221530.64</v>
      </c>
      <c r="H12" s="33">
        <v>99157</v>
      </c>
    </row>
    <row r="13" spans="2:8" s="6" customFormat="1" ht="12">
      <c r="B13" s="19"/>
      <c r="C13" s="28" t="s">
        <v>17</v>
      </c>
      <c r="D13" s="30">
        <v>518</v>
      </c>
      <c r="E13" s="31">
        <v>336189.3</v>
      </c>
      <c r="F13" s="32">
        <v>209500</v>
      </c>
      <c r="G13" s="31">
        <v>144522.01</v>
      </c>
      <c r="H13" s="33">
        <v>127565</v>
      </c>
    </row>
    <row r="14" spans="2:8" s="6" customFormat="1" ht="12">
      <c r="B14" s="19"/>
      <c r="C14" s="28" t="s">
        <v>18</v>
      </c>
      <c r="D14" s="30">
        <v>521</v>
      </c>
      <c r="E14" s="34">
        <v>12497310</v>
      </c>
      <c r="F14" s="35">
        <v>10258000</v>
      </c>
      <c r="G14" s="34">
        <v>11636382</v>
      </c>
      <c r="H14" s="36">
        <v>12082668</v>
      </c>
    </row>
    <row r="15" spans="2:8" s="6" customFormat="1" ht="12">
      <c r="B15" s="19"/>
      <c r="C15" s="28" t="s">
        <v>19</v>
      </c>
      <c r="D15" s="30">
        <v>524</v>
      </c>
      <c r="E15" s="31">
        <v>4366791</v>
      </c>
      <c r="F15" s="32">
        <v>3597125</v>
      </c>
      <c r="G15" s="31">
        <v>4033234</v>
      </c>
      <c r="H15" s="33">
        <v>4222325</v>
      </c>
    </row>
    <row r="16" spans="2:8" s="6" customFormat="1" ht="12">
      <c r="B16" s="19"/>
      <c r="C16" s="28" t="s">
        <v>20</v>
      </c>
      <c r="D16" s="30">
        <v>527</v>
      </c>
      <c r="E16" s="31">
        <v>248346</v>
      </c>
      <c r="F16" s="32">
        <v>204240</v>
      </c>
      <c r="G16" s="31">
        <v>229728</v>
      </c>
      <c r="H16" s="33">
        <v>240133</v>
      </c>
    </row>
    <row r="17" spans="2:8" s="6" customFormat="1" ht="12">
      <c r="B17" s="19"/>
      <c r="C17" s="28" t="s">
        <v>21</v>
      </c>
      <c r="D17" s="30">
        <v>549</v>
      </c>
      <c r="E17" s="31">
        <v>53189</v>
      </c>
      <c r="F17" s="32">
        <v>45361</v>
      </c>
      <c r="G17" s="31">
        <v>49600</v>
      </c>
      <c r="H17" s="33">
        <v>54210</v>
      </c>
    </row>
    <row r="18" spans="2:8" s="6" customFormat="1" ht="13.5" thickBot="1">
      <c r="B18" s="90" t="s">
        <v>12</v>
      </c>
      <c r="C18" s="88"/>
      <c r="D18" s="89"/>
      <c r="E18" s="37">
        <f>SUM(E10:E17)</f>
        <v>17811699.25</v>
      </c>
      <c r="F18" s="37">
        <f>SUM(F10:F17)</f>
        <v>14664126.86</v>
      </c>
      <c r="G18" s="37">
        <f>SUM(G10:G17)</f>
        <v>16454717.18</v>
      </c>
      <c r="H18" s="38">
        <f>SUM(H10:H17)</f>
        <v>17021395.8</v>
      </c>
    </row>
    <row r="19" spans="2:8" s="6" customFormat="1" ht="14.25" thickBot="1">
      <c r="B19" s="91" t="s">
        <v>22</v>
      </c>
      <c r="C19" s="92"/>
      <c r="D19" s="93"/>
      <c r="E19" s="39">
        <f>E6+E7+E8-E18</f>
        <v>0</v>
      </c>
      <c r="F19" s="39">
        <f>F6+F7+F8-F18</f>
        <v>0</v>
      </c>
      <c r="G19" s="39">
        <f>G6+G7+G8-G18</f>
        <v>0</v>
      </c>
      <c r="H19" s="40">
        <f>H6+H7+H8-H18</f>
        <v>0</v>
      </c>
    </row>
    <row r="20" s="6" customFormat="1" ht="12"/>
    <row r="21" s="6" customFormat="1" ht="14.25" thickBot="1">
      <c r="B21" s="41" t="s">
        <v>23</v>
      </c>
    </row>
    <row r="22" spans="2:8" s="6" customFormat="1" ht="12.75">
      <c r="B22" s="85" t="s">
        <v>8</v>
      </c>
      <c r="C22" s="86"/>
      <c r="D22" s="42">
        <v>691</v>
      </c>
      <c r="E22" s="43">
        <f>'[1]ZŠ'!D92</f>
        <v>4295432</v>
      </c>
      <c r="F22" s="43">
        <f>'[1]ZŠ'!$E$92</f>
        <v>4466437</v>
      </c>
      <c r="G22" s="43">
        <f>'[1]ZŠ'!$F$92</f>
        <v>4581526.09</v>
      </c>
      <c r="H22" s="44">
        <f>'[1]ZŠ'!$G$92</f>
        <v>5000000</v>
      </c>
    </row>
    <row r="23" spans="2:8" s="6" customFormat="1" ht="12.75">
      <c r="B23" s="13" t="s">
        <v>9</v>
      </c>
      <c r="C23" s="28" t="s">
        <v>24</v>
      </c>
      <c r="D23" s="45">
        <v>602</v>
      </c>
      <c r="E23" s="31">
        <f>'[1]ZŠ'!D78</f>
        <v>0</v>
      </c>
      <c r="F23" s="31">
        <f>'[1]ZŠ'!E78</f>
        <v>0</v>
      </c>
      <c r="G23" s="31">
        <f>SUM('[1]ZŠ'!F76:F80)</f>
        <v>2018542.5</v>
      </c>
      <c r="H23" s="46">
        <f>SUM('[1]ZŠ'!G76:G80)</f>
        <v>3279625.5700000003</v>
      </c>
    </row>
    <row r="24" spans="2:8" s="6" customFormat="1" ht="12">
      <c r="B24" s="19"/>
      <c r="C24" s="28" t="s">
        <v>25</v>
      </c>
      <c r="D24" s="45">
        <v>602</v>
      </c>
      <c r="E24" s="31">
        <f>'[1]ZŠ'!D81</f>
        <v>129060</v>
      </c>
      <c r="F24" s="31">
        <f>'[1]ZŠ'!E81+'[1]ZŠ'!E79</f>
        <v>95909</v>
      </c>
      <c r="G24" s="31">
        <f>'[1]ZŠ'!F81</f>
        <v>43000</v>
      </c>
      <c r="H24" s="33">
        <f>'[1]ZŠ'!G81</f>
        <v>60000</v>
      </c>
    </row>
    <row r="25" spans="2:8" s="6" customFormat="1" ht="12">
      <c r="B25" s="19"/>
      <c r="C25" s="28" t="s">
        <v>26</v>
      </c>
      <c r="D25" s="45">
        <v>644</v>
      </c>
      <c r="E25" s="31">
        <f>'[1]ZŠ'!D83</f>
        <v>792.69</v>
      </c>
      <c r="F25" s="31">
        <f>'[1]ZŠ'!$E$83</f>
        <v>941.64</v>
      </c>
      <c r="G25" s="31">
        <f>'[1]ZŠ'!$F$83</f>
        <v>2621.68</v>
      </c>
      <c r="H25" s="33">
        <f>'[1]ZŠ'!$G$83</f>
        <v>1421.76</v>
      </c>
    </row>
    <row r="26" spans="2:8" s="6" customFormat="1" ht="12">
      <c r="B26" s="19"/>
      <c r="C26" s="47" t="s">
        <v>10</v>
      </c>
      <c r="D26" s="48">
        <v>648</v>
      </c>
      <c r="E26" s="31">
        <f>'[1]ZŠ'!D84</f>
        <v>2152</v>
      </c>
      <c r="F26" s="31">
        <f>'[1]ZŠ'!E84</f>
        <v>118876.61</v>
      </c>
      <c r="G26" s="31">
        <f>'[1]ZŠ'!F84</f>
        <v>18115</v>
      </c>
      <c r="H26" s="33">
        <f>'[1]ZŠ'!G84</f>
        <v>41629</v>
      </c>
    </row>
    <row r="27" spans="2:8" s="6" customFormat="1" ht="12">
      <c r="B27" s="19"/>
      <c r="C27" s="47" t="s">
        <v>27</v>
      </c>
      <c r="D27" s="48">
        <v>649</v>
      </c>
      <c r="E27" s="31">
        <f>'[1]ZŠ'!D87+'[1]ZŠ'!D90</f>
        <v>240920.55</v>
      </c>
      <c r="F27" s="31">
        <f>'[1]ZŠ'!E87+'[1]ZŠ'!E90</f>
        <v>66576.1</v>
      </c>
      <c r="G27" s="31">
        <f>'[1]ZŠ'!F87+'[1]ZŠ'!F90</f>
        <v>10688</v>
      </c>
      <c r="H27" s="33">
        <f>'[1]ZŠ'!G87+'[1]ZŠ'!G90</f>
        <v>1575.38</v>
      </c>
    </row>
    <row r="28" spans="2:8" s="6" customFormat="1" ht="12">
      <c r="B28" s="19"/>
      <c r="C28" s="28" t="s">
        <v>28</v>
      </c>
      <c r="D28" s="49">
        <v>654</v>
      </c>
      <c r="E28" s="31">
        <f>'[1]ZŠ'!D91</f>
        <v>88267</v>
      </c>
      <c r="F28" s="31">
        <f>'[1]ZŠ'!E91</f>
        <v>73681</v>
      </c>
      <c r="G28" s="31">
        <f>'[1]ZŠ'!F91</f>
        <v>0</v>
      </c>
      <c r="H28" s="33">
        <f>'[1]ZŠ'!G91</f>
        <v>35602</v>
      </c>
    </row>
    <row r="29" spans="2:8" s="6" customFormat="1" ht="13.5" thickBot="1">
      <c r="B29" s="87" t="s">
        <v>29</v>
      </c>
      <c r="C29" s="88"/>
      <c r="D29" s="89"/>
      <c r="E29" s="20">
        <f>SUM(E22:E28)</f>
        <v>4756624.24</v>
      </c>
      <c r="F29" s="20">
        <f>SUM(F22:F28)</f>
        <v>4822421.35</v>
      </c>
      <c r="G29" s="20">
        <f>SUM(G22:G28)</f>
        <v>6674493.27</v>
      </c>
      <c r="H29" s="21">
        <f>SUM(H22:H28)</f>
        <v>8419853.71</v>
      </c>
    </row>
    <row r="30" spans="2:8" s="6" customFormat="1" ht="12">
      <c r="B30" s="19"/>
      <c r="C30" s="50" t="s">
        <v>30</v>
      </c>
      <c r="D30" s="51">
        <v>602</v>
      </c>
      <c r="E30" s="25">
        <f>'[1]ZŠ'!D95</f>
        <v>540327.04</v>
      </c>
      <c r="F30" s="25">
        <f>'[1]ZŠ'!E95</f>
        <v>1113506</v>
      </c>
      <c r="G30" s="25">
        <f>'[1]ZŠ'!F95</f>
        <v>775063</v>
      </c>
      <c r="H30" s="27">
        <f>'[1]ZŠ'!G95</f>
        <v>1244468.58</v>
      </c>
    </row>
    <row r="31" spans="2:8" s="6" customFormat="1" ht="13.5" thickBot="1">
      <c r="B31" s="87" t="s">
        <v>31</v>
      </c>
      <c r="C31" s="88"/>
      <c r="D31" s="89"/>
      <c r="E31" s="20">
        <f>SUM(E30)</f>
        <v>540327.04</v>
      </c>
      <c r="F31" s="20">
        <f>SUM(F30)</f>
        <v>1113506</v>
      </c>
      <c r="G31" s="20">
        <f>SUM(G30)</f>
        <v>775063</v>
      </c>
      <c r="H31" s="21">
        <f>SUM(H30)</f>
        <v>1244468.58</v>
      </c>
    </row>
    <row r="32" spans="2:8" s="6" customFormat="1" ht="12.75">
      <c r="B32" s="22" t="s">
        <v>13</v>
      </c>
      <c r="C32" s="23" t="s">
        <v>32</v>
      </c>
      <c r="D32" s="51">
        <v>501</v>
      </c>
      <c r="E32" s="25">
        <f>'[1]ZŠ'!D7</f>
        <v>563503.06</v>
      </c>
      <c r="F32" s="25">
        <f>'[1]ZŠ'!$E$7</f>
        <v>576453.36</v>
      </c>
      <c r="G32" s="25">
        <f>'[1]ZŠ'!$F$7</f>
        <v>2482603.17</v>
      </c>
      <c r="H32" s="27">
        <f>'[1]ZŠ'!$G$7</f>
        <v>3707124.43</v>
      </c>
    </row>
    <row r="33" spans="2:8" s="6" customFormat="1" ht="12">
      <c r="B33" s="19"/>
      <c r="C33" s="28" t="s">
        <v>33</v>
      </c>
      <c r="D33" s="45">
        <v>502</v>
      </c>
      <c r="E33" s="31">
        <f>'[1]ZŠ'!D18</f>
        <v>2594448.7</v>
      </c>
      <c r="F33" s="31">
        <f>'[1]ZŠ'!$E$18</f>
        <v>2663295.0700000003</v>
      </c>
      <c r="G33" s="31">
        <f>'[1]ZŠ'!$F$18</f>
        <v>2017252</v>
      </c>
      <c r="H33" s="33">
        <f>'[1]ZŠ'!$G$18</f>
        <v>1878754.0499999998</v>
      </c>
    </row>
    <row r="34" spans="2:8" s="6" customFormat="1" ht="12">
      <c r="B34" s="19"/>
      <c r="C34" s="28" t="s">
        <v>34</v>
      </c>
      <c r="D34" s="45">
        <v>511</v>
      </c>
      <c r="E34" s="31">
        <f>'[1]ZŠ'!D24</f>
        <v>585860.26</v>
      </c>
      <c r="F34" s="31">
        <f>'[1]ZŠ'!$E$24</f>
        <v>473317.5</v>
      </c>
      <c r="G34" s="31">
        <f>'[1]ZŠ'!$F$24</f>
        <v>612826.9</v>
      </c>
      <c r="H34" s="33">
        <f>'[1]ZŠ'!$G$24</f>
        <v>820217.25</v>
      </c>
    </row>
    <row r="35" spans="2:8" s="6" customFormat="1" ht="12">
      <c r="B35" s="19"/>
      <c r="C35" s="28" t="s">
        <v>35</v>
      </c>
      <c r="D35" s="45">
        <v>512</v>
      </c>
      <c r="E35" s="31">
        <f>'[1]ZŠ'!D30</f>
        <v>73266.1</v>
      </c>
      <c r="F35" s="31">
        <f>'[1]ZŠ'!$E$30</f>
        <v>36372</v>
      </c>
      <c r="G35" s="31">
        <f>'[1]ZŠ'!$F$30</f>
        <v>129955.06999999999</v>
      </c>
      <c r="H35" s="33">
        <f>'[1]ZŠ'!$G$30</f>
        <v>44156.5</v>
      </c>
    </row>
    <row r="36" spans="2:8" s="6" customFormat="1" ht="12">
      <c r="B36" s="19"/>
      <c r="C36" s="28" t="s">
        <v>36</v>
      </c>
      <c r="D36" s="45">
        <v>513</v>
      </c>
      <c r="E36" s="31">
        <f>'[1]ZŠ'!D35</f>
        <v>4402.5</v>
      </c>
      <c r="F36" s="31">
        <f>'[1]ZŠ'!$E$35</f>
        <v>8812.4</v>
      </c>
      <c r="G36" s="31">
        <f>'[1]ZŠ'!$F$35</f>
        <v>1521.5</v>
      </c>
      <c r="H36" s="33">
        <f>'[1]ZŠ'!$G$35</f>
        <v>4473.8</v>
      </c>
    </row>
    <row r="37" spans="2:8" s="6" customFormat="1" ht="12">
      <c r="B37" s="19"/>
      <c r="C37" s="28" t="s">
        <v>17</v>
      </c>
      <c r="D37" s="45">
        <v>518</v>
      </c>
      <c r="E37" s="31">
        <f>'[1]ZŠ'!D36</f>
        <v>631415.6000000001</v>
      </c>
      <c r="F37" s="31">
        <f>'[1]ZŠ'!$E$36</f>
        <v>572537.6799999999</v>
      </c>
      <c r="G37" s="31">
        <f>'[1]ZŠ'!$F$36</f>
        <v>1029431.7200000001</v>
      </c>
      <c r="H37" s="33">
        <f>'[1]ZŠ'!$G$36</f>
        <v>927019.56</v>
      </c>
    </row>
    <row r="38" spans="2:8" s="6" customFormat="1" ht="12">
      <c r="B38" s="19"/>
      <c r="C38" s="28" t="s">
        <v>18</v>
      </c>
      <c r="D38" s="45">
        <v>521</v>
      </c>
      <c r="E38" s="31">
        <f>'[1]ZŠ'!D45</f>
        <v>31431</v>
      </c>
      <c r="F38" s="31">
        <f>'[1]ZŠ'!$E$45</f>
        <v>163768</v>
      </c>
      <c r="G38" s="31">
        <f>'[1]ZŠ'!$F$45</f>
        <v>48740</v>
      </c>
      <c r="H38" s="33">
        <f>'[1]ZŠ'!G46+'[1]ZŠ'!G47</f>
        <v>320518</v>
      </c>
    </row>
    <row r="39" spans="2:8" s="6" customFormat="1" ht="12">
      <c r="B39" s="19"/>
      <c r="C39" s="28" t="s">
        <v>37</v>
      </c>
      <c r="D39" s="45">
        <v>524</v>
      </c>
      <c r="E39" s="31">
        <f>'[1]ZŠ'!D49</f>
        <v>11001</v>
      </c>
      <c r="F39" s="31">
        <f>'[1]ZŠ'!$E$49</f>
        <v>57319</v>
      </c>
      <c r="G39" s="31">
        <f>'[1]ZŠ'!$F$49</f>
        <v>17060</v>
      </c>
      <c r="H39" s="33">
        <f>'[1]ZŠ'!G50+'[1]ZŠ'!G51</f>
        <v>112195</v>
      </c>
    </row>
    <row r="40" spans="2:8" s="6" customFormat="1" ht="12">
      <c r="B40" s="19"/>
      <c r="C40" s="52" t="s">
        <v>20</v>
      </c>
      <c r="D40" s="45">
        <v>527</v>
      </c>
      <c r="E40" s="31">
        <f>'[1]ZŠ'!D53</f>
        <v>400</v>
      </c>
      <c r="F40" s="31">
        <f>'[1]ZŠ'!E53</f>
        <v>380</v>
      </c>
      <c r="G40" s="31">
        <f>'[1]ZŠ'!F53</f>
        <v>400</v>
      </c>
      <c r="H40" s="33">
        <f>'[1]ZŠ'!G53</f>
        <v>6416</v>
      </c>
    </row>
    <row r="41" spans="2:8" s="6" customFormat="1" ht="12">
      <c r="B41" s="19"/>
      <c r="C41" s="28" t="s">
        <v>38</v>
      </c>
      <c r="D41" s="45">
        <v>549</v>
      </c>
      <c r="E41" s="31">
        <f>'[1]ZŠ'!D62</f>
        <v>40353.5</v>
      </c>
      <c r="F41" s="31">
        <f>'[1]ZŠ'!$E$62</f>
        <v>16321.34</v>
      </c>
      <c r="G41" s="31">
        <f>'[1]ZŠ'!$F$62</f>
        <v>32036.6</v>
      </c>
      <c r="H41" s="33">
        <f>'[1]ZŠ'!$G$62</f>
        <v>89981</v>
      </c>
    </row>
    <row r="42" spans="2:8" s="6" customFormat="1" ht="12">
      <c r="B42" s="19"/>
      <c r="C42" s="28" t="s">
        <v>39</v>
      </c>
      <c r="D42" s="45">
        <v>549</v>
      </c>
      <c r="E42" s="31">
        <f>'[1]ZŠ'!D63</f>
        <v>36983</v>
      </c>
      <c r="F42" s="31">
        <f>'[1]ZŠ'!$E$63</f>
        <v>27944</v>
      </c>
      <c r="G42" s="31">
        <f>'[1]ZŠ'!$F$63</f>
        <v>23005</v>
      </c>
      <c r="H42" s="33">
        <f>'[1]ZŠ'!$G$63</f>
        <v>28340</v>
      </c>
    </row>
    <row r="43" spans="2:8" s="6" customFormat="1" ht="12">
      <c r="B43" s="19"/>
      <c r="C43" s="28" t="s">
        <v>40</v>
      </c>
      <c r="D43" s="45">
        <v>549</v>
      </c>
      <c r="E43" s="31">
        <f>'[1]ZŠ'!D60+'[1]ZŠ'!D58+'[1]ZŠ'!D59+'[1]ZŠ'!D64+'[1]ZŠ'!D65</f>
        <v>8</v>
      </c>
      <c r="F43" s="31">
        <f>'[1]ZŠ'!E60+'[1]ZŠ'!E58+'[1]ZŠ'!E59+'[1]ZŠ'!E64</f>
        <v>0</v>
      </c>
      <c r="G43" s="31">
        <f>'[1]ZŠ'!F60+'[1]ZŠ'!F58+'[1]ZŠ'!F59+'[1]ZŠ'!F64+'[1]ZŠ'!F57+'[1]ZŠ'!F65</f>
        <v>27072.77</v>
      </c>
      <c r="H43" s="33">
        <f>'[1]ZŠ'!G59+'[1]ZŠ'!G64</f>
        <v>16529</v>
      </c>
    </row>
    <row r="44" spans="2:8" s="6" customFormat="1" ht="12">
      <c r="B44" s="19"/>
      <c r="C44" s="47" t="s">
        <v>41</v>
      </c>
      <c r="D44" s="48">
        <v>551</v>
      </c>
      <c r="E44" s="31">
        <f>'[1]ZŠ'!D67</f>
        <v>235919</v>
      </c>
      <c r="F44" s="31">
        <f>'[1]ZŠ'!E67</f>
        <v>152220</v>
      </c>
      <c r="G44" s="31">
        <f>'[1]ZŠ'!$F$67</f>
        <v>138428.8</v>
      </c>
      <c r="H44" s="33">
        <f>'[1]ZŠ'!$G$67</f>
        <v>315796</v>
      </c>
    </row>
    <row r="45" spans="2:8" s="6" customFormat="1" ht="12">
      <c r="B45" s="19"/>
      <c r="C45" s="28" t="s">
        <v>42</v>
      </c>
      <c r="D45" s="49">
        <v>554</v>
      </c>
      <c r="E45" s="31">
        <f>'[1]ZŠ'!D70</f>
        <v>88267</v>
      </c>
      <c r="F45" s="31">
        <f>'[1]ZŠ'!E70</f>
        <v>73681</v>
      </c>
      <c r="G45" s="31">
        <f>'[1]ZŠ'!F70</f>
        <v>0</v>
      </c>
      <c r="H45" s="53">
        <f>'[1]ZŠ'!G70</f>
        <v>35602</v>
      </c>
    </row>
    <row r="46" spans="2:8" s="6" customFormat="1" ht="13.5" thickBot="1">
      <c r="B46" s="90" t="s">
        <v>29</v>
      </c>
      <c r="C46" s="88"/>
      <c r="D46" s="89"/>
      <c r="E46" s="37">
        <f>SUM(E32:E45)</f>
        <v>4897258.720000001</v>
      </c>
      <c r="F46" s="37">
        <f>SUM(F32:F45)</f>
        <v>4822421.35</v>
      </c>
      <c r="G46" s="37">
        <f>SUM(G32:G45)</f>
        <v>6560333.529999999</v>
      </c>
      <c r="H46" s="54">
        <f>SUM(H32:H45)</f>
        <v>8307122.59</v>
      </c>
    </row>
    <row r="47" spans="2:8" s="6" customFormat="1" ht="12.75">
      <c r="B47" s="55"/>
      <c r="C47" s="28" t="s">
        <v>32</v>
      </c>
      <c r="D47" s="45">
        <v>501</v>
      </c>
      <c r="E47" s="56">
        <f>'[1]ZŠ'!D17</f>
        <v>21566.3</v>
      </c>
      <c r="F47" s="56">
        <f>'[1]ZŠ'!E17</f>
        <v>52354.18</v>
      </c>
      <c r="G47" s="56">
        <f>'[1]ZŠ'!F17</f>
        <v>52715.3</v>
      </c>
      <c r="H47" s="57">
        <f>'[1]ZŠ'!G17</f>
        <v>39325.5</v>
      </c>
    </row>
    <row r="48" spans="2:8" s="6" customFormat="1" ht="12.75">
      <c r="B48" s="55"/>
      <c r="C48" s="28" t="s">
        <v>33</v>
      </c>
      <c r="D48" s="45">
        <v>502</v>
      </c>
      <c r="E48" s="56">
        <f>'[1]ZŠ'!D23</f>
        <v>93729.6</v>
      </c>
      <c r="F48" s="56">
        <f>'[1]ZŠ'!E23</f>
        <v>147449.3</v>
      </c>
      <c r="G48" s="56">
        <f>'[1]ZŠ'!F23</f>
        <v>197367</v>
      </c>
      <c r="H48" s="58">
        <f>'[1]ZŠ'!G23</f>
        <v>353205</v>
      </c>
    </row>
    <row r="49" spans="2:8" s="6" customFormat="1" ht="12.75">
      <c r="B49" s="55"/>
      <c r="C49" s="28" t="s">
        <v>34</v>
      </c>
      <c r="D49" s="45">
        <v>511</v>
      </c>
      <c r="E49" s="56">
        <f>'[1]ZŠ'!D29</f>
        <v>0</v>
      </c>
      <c r="F49" s="56">
        <f>'[1]ZŠ'!E29</f>
        <v>78860.6</v>
      </c>
      <c r="G49" s="56">
        <f>'[1]ZŠ'!F29</f>
        <v>9085.6</v>
      </c>
      <c r="H49" s="58">
        <f>'[1]ZŠ'!G29</f>
        <v>77547</v>
      </c>
    </row>
    <row r="50" spans="2:8" s="6" customFormat="1" ht="12.75">
      <c r="B50" s="55"/>
      <c r="C50" s="28" t="s">
        <v>35</v>
      </c>
      <c r="D50" s="45">
        <v>512</v>
      </c>
      <c r="E50" s="56">
        <f>'[1]ZŠ'!D34</f>
        <v>1867</v>
      </c>
      <c r="F50" s="56">
        <f>'[1]ZŠ'!E34</f>
        <v>0</v>
      </c>
      <c r="G50" s="56">
        <f>'[1]ZŠ'!F34</f>
        <v>0</v>
      </c>
      <c r="H50" s="59">
        <f>'[1]ZŠ'!G34</f>
        <v>0</v>
      </c>
    </row>
    <row r="51" spans="2:8" s="6" customFormat="1" ht="12.75">
      <c r="B51" s="55"/>
      <c r="C51" s="28" t="s">
        <v>17</v>
      </c>
      <c r="D51" s="45">
        <v>518</v>
      </c>
      <c r="E51" s="56">
        <f>'[1]ZŠ'!D44</f>
        <v>23767.5</v>
      </c>
      <c r="F51" s="56">
        <f>'[1]ZŠ'!E44</f>
        <v>0</v>
      </c>
      <c r="G51" s="56">
        <f>'[1]ZŠ'!F44</f>
        <v>74357</v>
      </c>
      <c r="H51" s="58">
        <f>'[1]ZŠ'!G44</f>
        <v>6627</v>
      </c>
    </row>
    <row r="52" spans="2:8" s="6" customFormat="1" ht="12.75">
      <c r="B52" s="55"/>
      <c r="C52" s="28" t="s">
        <v>18</v>
      </c>
      <c r="D52" s="45">
        <v>521</v>
      </c>
      <c r="E52" s="56">
        <f>'[1]ZŠ'!D48</f>
        <v>298873</v>
      </c>
      <c r="F52" s="56">
        <f>'[1]ZŠ'!E48</f>
        <v>529144</v>
      </c>
      <c r="G52" s="56">
        <f>'[1]ZŠ'!F48</f>
        <v>282940</v>
      </c>
      <c r="H52" s="58">
        <f>'[1]ZŠ'!G48</f>
        <v>431638</v>
      </c>
    </row>
    <row r="53" spans="2:8" s="6" customFormat="1" ht="12.75">
      <c r="B53" s="55"/>
      <c r="C53" s="28" t="s">
        <v>37</v>
      </c>
      <c r="D53" s="45">
        <v>524</v>
      </c>
      <c r="E53" s="56">
        <f>'[1]ZŠ'!D52</f>
        <v>54497</v>
      </c>
      <c r="F53" s="56">
        <f>'[1]ZŠ'!E52</f>
        <v>161770</v>
      </c>
      <c r="G53" s="56">
        <f>'[1]ZŠ'!F52</f>
        <v>97242</v>
      </c>
      <c r="H53" s="58">
        <f>'[1]ZŠ'!G52</f>
        <v>149184</v>
      </c>
    </row>
    <row r="54" spans="2:8" s="6" customFormat="1" ht="12">
      <c r="B54" s="19"/>
      <c r="C54" s="60" t="s">
        <v>20</v>
      </c>
      <c r="D54" s="48">
        <v>527</v>
      </c>
      <c r="E54" s="61">
        <f>'[1]ZŠ'!D55</f>
        <v>0</v>
      </c>
      <c r="F54" s="61">
        <f>'[1]ZŠ'!E55</f>
        <v>3808</v>
      </c>
      <c r="G54" s="61">
        <f>'[1]ZŠ'!F55</f>
        <v>5561</v>
      </c>
      <c r="H54" s="62">
        <f>'[1]ZŠ'!G55</f>
        <v>3176</v>
      </c>
    </row>
    <row r="55" spans="2:8" s="6" customFormat="1" ht="12">
      <c r="B55" s="19"/>
      <c r="C55" s="28" t="s">
        <v>40</v>
      </c>
      <c r="D55" s="45">
        <v>549</v>
      </c>
      <c r="E55" s="61">
        <f>'[1]ZŠ'!D56+'[1]ZŠ'!D66</f>
        <v>0</v>
      </c>
      <c r="F55" s="61">
        <f>'[1]ZŠ'!E56+'[1]ZŠ'!E66</f>
        <v>0</v>
      </c>
      <c r="G55" s="61">
        <f>'[1]ZŠ'!F56+'[1]ZŠ'!F66</f>
        <v>3407.1</v>
      </c>
      <c r="H55" s="62">
        <f>'[1]ZŠ'!G56+'[1]ZŠ'!G66</f>
        <v>4144</v>
      </c>
    </row>
    <row r="56" spans="2:8" s="6" customFormat="1" ht="12">
      <c r="B56" s="19"/>
      <c r="C56" s="28" t="s">
        <v>41</v>
      </c>
      <c r="D56" s="49">
        <v>551</v>
      </c>
      <c r="E56" s="61">
        <f>'[1]ZŠ'!D69</f>
        <v>0</v>
      </c>
      <c r="F56" s="61">
        <f>'[1]ZŠ'!E69</f>
        <v>0</v>
      </c>
      <c r="G56" s="61">
        <f>'[1]ZŠ'!F69</f>
        <v>0</v>
      </c>
      <c r="H56" s="33">
        <f>'[1]ZŠ'!G69</f>
        <v>7252</v>
      </c>
    </row>
    <row r="57" spans="2:8" s="6" customFormat="1" ht="13.5" thickBot="1">
      <c r="B57" s="90" t="s">
        <v>31</v>
      </c>
      <c r="C57" s="88"/>
      <c r="D57" s="89"/>
      <c r="E57" s="37">
        <f>SUM(E47:E54)</f>
        <v>494300.4</v>
      </c>
      <c r="F57" s="37">
        <f>SUM(F47:F54)</f>
        <v>973386.08</v>
      </c>
      <c r="G57" s="37">
        <f>SUM(G47:G55)</f>
        <v>722675</v>
      </c>
      <c r="H57" s="38">
        <f>SUM(H47:H56)</f>
        <v>1072098.5</v>
      </c>
    </row>
    <row r="58" spans="2:8" s="6" customFormat="1" ht="14.25" thickBot="1">
      <c r="B58" s="91" t="s">
        <v>43</v>
      </c>
      <c r="C58" s="92"/>
      <c r="D58" s="93"/>
      <c r="E58" s="63">
        <f>E29-E46</f>
        <v>-140634.48000000045</v>
      </c>
      <c r="F58" s="63">
        <f>F29-F46</f>
        <v>0</v>
      </c>
      <c r="G58" s="63">
        <f>G29-G46</f>
        <v>114159.74000000022</v>
      </c>
      <c r="H58" s="64">
        <f>H29-H46</f>
        <v>112731.12000000104</v>
      </c>
    </row>
    <row r="59" spans="2:8" s="6" customFormat="1" ht="14.25" thickBot="1">
      <c r="B59" s="91" t="s">
        <v>44</v>
      </c>
      <c r="C59" s="94"/>
      <c r="D59" s="95"/>
      <c r="E59" s="39">
        <f>E31-E57</f>
        <v>46026.640000000014</v>
      </c>
      <c r="F59" s="39">
        <f>F31-F57</f>
        <v>140119.92000000004</v>
      </c>
      <c r="G59" s="39">
        <f>G31-G57</f>
        <v>52388</v>
      </c>
      <c r="H59" s="40">
        <f>H31-H57</f>
        <v>172370.08000000007</v>
      </c>
    </row>
    <row r="60" s="6" customFormat="1" ht="12.75" thickBot="1"/>
    <row r="61" spans="2:8" s="6" customFormat="1" ht="14.25" thickBot="1">
      <c r="B61" s="96" t="s">
        <v>45</v>
      </c>
      <c r="C61" s="97"/>
      <c r="D61" s="98"/>
      <c r="E61" s="65">
        <f>SUM(E58:E59)</f>
        <v>-94607.84000000043</v>
      </c>
      <c r="F61" s="65">
        <f>SUM(F58:F59)</f>
        <v>140119.92000000004</v>
      </c>
      <c r="G61" s="65">
        <f>SUM(G58:G59)</f>
        <v>166547.74000000022</v>
      </c>
      <c r="H61" s="66">
        <f>SUM(H58:H59)</f>
        <v>285101.2000000011</v>
      </c>
    </row>
    <row r="62" s="6" customFormat="1" ht="12.75" thickBot="1"/>
    <row r="63" spans="2:8" s="6" customFormat="1" ht="12">
      <c r="B63" s="99" t="s">
        <v>46</v>
      </c>
      <c r="C63" s="74"/>
      <c r="D63" s="86"/>
      <c r="E63" s="67">
        <v>118029.84</v>
      </c>
      <c r="F63" s="68">
        <v>329431.56</v>
      </c>
      <c r="G63" s="67">
        <v>237032.25</v>
      </c>
      <c r="H63" s="69">
        <v>936443.76</v>
      </c>
    </row>
    <row r="64" spans="2:8" s="6" customFormat="1" ht="12">
      <c r="B64" s="75" t="s">
        <v>47</v>
      </c>
      <c r="C64" s="76"/>
      <c r="D64" s="73"/>
      <c r="E64" s="31">
        <v>130000.89</v>
      </c>
      <c r="F64" s="32">
        <v>902.5</v>
      </c>
      <c r="G64" s="31">
        <v>12567.3</v>
      </c>
      <c r="H64" s="33">
        <v>32</v>
      </c>
    </row>
    <row r="65" spans="2:8" s="6" customFormat="1" ht="12">
      <c r="B65" s="75" t="s">
        <v>48</v>
      </c>
      <c r="C65" s="76"/>
      <c r="D65" s="73"/>
      <c r="E65" s="31">
        <v>142500.94</v>
      </c>
      <c r="F65" s="32">
        <v>96244.96</v>
      </c>
      <c r="G65" s="31">
        <v>1778</v>
      </c>
      <c r="H65" s="33">
        <v>184941</v>
      </c>
    </row>
    <row r="66" spans="2:8" s="6" customFormat="1" ht="12.75" thickBot="1">
      <c r="B66" s="29" t="s">
        <v>49</v>
      </c>
      <c r="C66" s="88"/>
      <c r="D66" s="89"/>
      <c r="E66" s="70">
        <v>184905.98</v>
      </c>
      <c r="F66" s="71">
        <v>312654.82</v>
      </c>
      <c r="G66" s="70">
        <v>149727.95</v>
      </c>
      <c r="H66" s="72">
        <v>198451</v>
      </c>
    </row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</sheetData>
  <mergeCells count="20">
    <mergeCell ref="B63:D63"/>
    <mergeCell ref="B64:D64"/>
    <mergeCell ref="B65:D65"/>
    <mergeCell ref="B66:D66"/>
    <mergeCell ref="B57:D57"/>
    <mergeCell ref="B58:D58"/>
    <mergeCell ref="B59:D59"/>
    <mergeCell ref="B61:D61"/>
    <mergeCell ref="B22:C22"/>
    <mergeCell ref="B29:D29"/>
    <mergeCell ref="B31:D31"/>
    <mergeCell ref="B46:D46"/>
    <mergeCell ref="B6:C6"/>
    <mergeCell ref="B9:D9"/>
    <mergeCell ref="B18:D18"/>
    <mergeCell ref="B19:D19"/>
    <mergeCell ref="B1:H1"/>
    <mergeCell ref="B2:H2"/>
    <mergeCell ref="B4:C5"/>
    <mergeCell ref="D4:D5"/>
  </mergeCells>
  <conditionalFormatting sqref="E64 E11:F11 H33 E58 E48:H48 G61 G58:G59 H59 E19:H19 E61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rstPageNumber="38" useFirstPageNumber="1" horizontalDpi="300" verticalDpi="300" orientation="portrait" paperSize="9" scale="79" r:id="rId1"/>
  <headerFooter alignWithMargins="0">
    <oddHeader>&amp;L&amp;9Statutární město Brno
Městská část
Brno-Líšeň&amp;R&amp;9Odbor rozpočtu a financí
Úřadu městké části
Jírova 2, 628 00 Brno</oddHeader>
    <oddFooter>&amp;C&amp;"Arial CE,tučné"&amp;11Strana: &amp;P&amp;R&amp;9Vypracoval:
Dalibor Hakl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</dc:creator>
  <cp:keywords/>
  <dc:description/>
  <cp:lastModifiedBy>Pavel Doležal</cp:lastModifiedBy>
  <cp:lastPrinted>2006-03-31T12:33:30Z</cp:lastPrinted>
  <dcterms:created xsi:type="dcterms:W3CDTF">2006-03-20T09:56:22Z</dcterms:created>
  <dcterms:modified xsi:type="dcterms:W3CDTF">2006-04-03T13:03:43Z</dcterms:modified>
  <cp:category/>
  <cp:version/>
  <cp:contentType/>
  <cp:contentStatus/>
</cp:coreProperties>
</file>