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Š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<sst xmlns="http://schemas.openxmlformats.org/spreadsheetml/2006/main" count="69" uniqueCount="50">
  <si>
    <t>Zdroje z MČ:</t>
  </si>
  <si>
    <t>SÚ</t>
  </si>
  <si>
    <t>Dotace</t>
  </si>
  <si>
    <t>Výnosy</t>
  </si>
  <si>
    <t>úroky</t>
  </si>
  <si>
    <t>zúčtování fondů</t>
  </si>
  <si>
    <t>ostatní výnosy</t>
  </si>
  <si>
    <t>Celkem (bez VHČ):</t>
  </si>
  <si>
    <t>Náklady</t>
  </si>
  <si>
    <t>spotřeba materiálu</t>
  </si>
  <si>
    <t>spotřeba energie</t>
  </si>
  <si>
    <t>opravy a údržba</t>
  </si>
  <si>
    <t>cestovné</t>
  </si>
  <si>
    <t>náklady na reprezentaci</t>
  </si>
  <si>
    <t>ostatní služby</t>
  </si>
  <si>
    <t>mzdové náklady</t>
  </si>
  <si>
    <t>zákonné soc. pojištění</t>
  </si>
  <si>
    <t>bankovní poplatky</t>
  </si>
  <si>
    <t>pojištění majetku</t>
  </si>
  <si>
    <t>odpisy</t>
  </si>
  <si>
    <t>Hospodářský výsledek HČ:</t>
  </si>
  <si>
    <t>Hospodářský výsledek VHČ:</t>
  </si>
  <si>
    <t>Stav Kč na rezervním fondu:</t>
  </si>
  <si>
    <t>Stav Kč na investičním fondu:</t>
  </si>
  <si>
    <t>Stav Kč na fondu odměn:</t>
  </si>
  <si>
    <t>Stav Kč na FKSP:</t>
  </si>
  <si>
    <t>Celkem:</t>
  </si>
  <si>
    <t>jiné ostatní náklady</t>
  </si>
  <si>
    <t>za rok 2004</t>
  </si>
  <si>
    <t>Zdroje z Krajského úřadu:</t>
  </si>
  <si>
    <t>Masarova</t>
  </si>
  <si>
    <t>Novolíšeňská</t>
  </si>
  <si>
    <t>jiné ostatní výnosy</t>
  </si>
  <si>
    <t>pracovní oděv</t>
  </si>
  <si>
    <t>zákonné sociální pojištění</t>
  </si>
  <si>
    <t>zákonné sociální náklady</t>
  </si>
  <si>
    <t>stravné</t>
  </si>
  <si>
    <t>Tržby z prodeje služeb</t>
  </si>
  <si>
    <t>Celkem VHČ:</t>
  </si>
  <si>
    <t>ostatní náklady</t>
  </si>
  <si>
    <t>učebnice,školní potřeby</t>
  </si>
  <si>
    <t>knihy,učební pomůcky</t>
  </si>
  <si>
    <t>školné</t>
  </si>
  <si>
    <t>Přehled hospodaření základních škol</t>
  </si>
  <si>
    <t>Horníkova</t>
  </si>
  <si>
    <t>Holzova</t>
  </si>
  <si>
    <t>Hospodářský výsledek KÚ:</t>
  </si>
  <si>
    <t>tržby z prodeje materiálu</t>
  </si>
  <si>
    <t>prodaný materiál</t>
  </si>
  <si>
    <t>Celkový hospodářský výsledek: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</si>
</sst>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2"/>
      <name val="Arial CE"/>
      <family val="2"/>
    </font>
    <font>
      <b/>
      <sz val="16"/>
      <color indexed="10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4" fontId="3" fillId="2" borderId="1" xfId="0" applyNumberFormat="1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4" fontId="0" fillId="0" borderId="5" xfId="0" applyNumberFormat="1" applyBorder="1" applyAlignment="1">
      <alignment/>
    </xf>
    <xf numFmtId="0" fontId="0" fillId="4" borderId="3" xfId="0" applyFill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4" fontId="3" fillId="3" borderId="5" xfId="0" applyNumberFormat="1" applyFont="1" applyFill="1" applyBorder="1" applyAlignment="1">
      <alignment/>
    </xf>
    <xf numFmtId="0" fontId="3" fillId="5" borderId="3" xfId="0" applyFont="1" applyFill="1" applyBorder="1" applyAlignment="1">
      <alignment/>
    </xf>
    <xf numFmtId="0" fontId="0" fillId="0" borderId="6" xfId="0" applyFont="1" applyBorder="1" applyAlignment="1">
      <alignment/>
    </xf>
    <xf numFmtId="4" fontId="0" fillId="0" borderId="7" xfId="0" applyNumberFormat="1" applyBorder="1" applyAlignment="1">
      <alignment/>
    </xf>
    <xf numFmtId="4" fontId="3" fillId="5" borderId="8" xfId="0" applyNumberFormat="1" applyFont="1" applyFill="1" applyBorder="1" applyAlignment="1">
      <alignment/>
    </xf>
    <xf numFmtId="4" fontId="4" fillId="6" borderId="9" xfId="0" applyNumberFormat="1" applyFont="1" applyFill="1" applyBorder="1" applyAlignment="1">
      <alignment/>
    </xf>
    <xf numFmtId="4" fontId="4" fillId="7" borderId="9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8" xfId="0" applyNumberFormat="1" applyBorder="1" applyAlignment="1">
      <alignment/>
    </xf>
    <xf numFmtId="0" fontId="0" fillId="0" borderId="11" xfId="0" applyFill="1" applyBorder="1" applyAlignment="1">
      <alignment/>
    </xf>
    <xf numFmtId="4" fontId="0" fillId="0" borderId="5" xfId="0" applyNumberFormat="1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" fontId="3" fillId="2" borderId="12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4" fontId="3" fillId="3" borderId="4" xfId="0" applyNumberFormat="1" applyFont="1" applyFill="1" applyBorder="1" applyAlignment="1">
      <alignment/>
    </xf>
    <xf numFmtId="0" fontId="3" fillId="5" borderId="13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4" fontId="0" fillId="0" borderId="4" xfId="0" applyNumberFormat="1" applyBorder="1" applyAlignment="1">
      <alignment/>
    </xf>
    <xf numFmtId="0" fontId="0" fillId="0" borderId="4" xfId="0" applyFont="1" applyBorder="1" applyAlignment="1">
      <alignment horizontal="center"/>
    </xf>
    <xf numFmtId="4" fontId="0" fillId="0" borderId="4" xfId="0" applyNumberFormat="1" applyFill="1" applyBorder="1" applyAlignment="1">
      <alignment/>
    </xf>
    <xf numFmtId="4" fontId="0" fillId="0" borderId="6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3" fillId="5" borderId="15" xfId="0" applyNumberFormat="1" applyFont="1" applyFill="1" applyBorder="1" applyAlignment="1">
      <alignment/>
    </xf>
    <xf numFmtId="4" fontId="3" fillId="5" borderId="16" xfId="0" applyNumberFormat="1" applyFont="1" applyFill="1" applyBorder="1" applyAlignment="1">
      <alignment/>
    </xf>
    <xf numFmtId="4" fontId="4" fillId="6" borderId="1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4" xfId="0" applyFont="1" applyBorder="1" applyAlignment="1">
      <alignment/>
    </xf>
    <xf numFmtId="4" fontId="0" fillId="0" borderId="5" xfId="0" applyNumberFormat="1" applyFill="1" applyBorder="1" applyAlignment="1">
      <alignment/>
    </xf>
    <xf numFmtId="0" fontId="3" fillId="4" borderId="3" xfId="0" applyFont="1" applyFill="1" applyBorder="1" applyAlignment="1">
      <alignment/>
    </xf>
    <xf numFmtId="0" fontId="0" fillId="0" borderId="18" xfId="0" applyBorder="1" applyAlignment="1">
      <alignment horizontal="center"/>
    </xf>
    <xf numFmtId="4" fontId="0" fillId="0" borderId="12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3" fillId="0" borderId="19" xfId="0" applyFont="1" applyBorder="1" applyAlignment="1">
      <alignment horizontal="center"/>
    </xf>
    <xf numFmtId="4" fontId="3" fillId="2" borderId="1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3" fillId="3" borderId="11" xfId="0" applyNumberFormat="1" applyFont="1" applyFill="1" applyBorder="1" applyAlignment="1">
      <alignment/>
    </xf>
    <xf numFmtId="4" fontId="0" fillId="0" borderId="21" xfId="0" applyNumberFormat="1" applyBorder="1" applyAlignment="1">
      <alignment/>
    </xf>
    <xf numFmtId="4" fontId="0" fillId="0" borderId="21" xfId="0" applyNumberFormat="1" applyFill="1" applyBorder="1" applyAlignment="1">
      <alignment/>
    </xf>
    <xf numFmtId="4" fontId="3" fillId="2" borderId="2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4" fontId="4" fillId="7" borderId="17" xfId="0" applyNumberFormat="1" applyFont="1" applyFill="1" applyBorder="1" applyAlignment="1">
      <alignment/>
    </xf>
    <xf numFmtId="4" fontId="4" fillId="6" borderId="17" xfId="0" applyNumberFormat="1" applyFont="1" applyFill="1" applyBorder="1" applyAlignment="1">
      <alignment horizontal="right"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6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4" fontId="4" fillId="6" borderId="9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25" xfId="0" applyFont="1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0" fillId="0" borderId="29" xfId="0" applyBorder="1" applyAlignment="1">
      <alignment vertical="top"/>
    </xf>
    <xf numFmtId="0" fontId="3" fillId="2" borderId="30" xfId="0" applyFont="1" applyFill="1" applyBorder="1" applyAlignment="1">
      <alignment/>
    </xf>
    <xf numFmtId="0" fontId="0" fillId="0" borderId="22" xfId="0" applyBorder="1" applyAlignment="1">
      <alignment/>
    </xf>
    <xf numFmtId="0" fontId="3" fillId="3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21" xfId="0" applyBorder="1" applyAlignment="1">
      <alignment/>
    </xf>
    <xf numFmtId="0" fontId="3" fillId="5" borderId="33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23" xfId="0" applyBorder="1" applyAlignment="1">
      <alignment/>
    </xf>
    <xf numFmtId="0" fontId="4" fillId="6" borderId="35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5" fillId="0" borderId="31" xfId="0" applyFont="1" applyBorder="1" applyAlignment="1">
      <alignment/>
    </xf>
    <xf numFmtId="0" fontId="5" fillId="0" borderId="33" xfId="0" applyFont="1" applyBorder="1" applyAlignment="1">
      <alignment/>
    </xf>
    <xf numFmtId="0" fontId="0" fillId="6" borderId="36" xfId="0" applyFill="1" applyBorder="1" applyAlignment="1">
      <alignment/>
    </xf>
    <xf numFmtId="0" fontId="0" fillId="6" borderId="37" xfId="0" applyFill="1" applyBorder="1" applyAlignment="1">
      <alignment/>
    </xf>
    <xf numFmtId="0" fontId="5" fillId="0" borderId="30" xfId="0" applyFont="1" applyBorder="1" applyAlignment="1">
      <alignment/>
    </xf>
    <xf numFmtId="0" fontId="0" fillId="0" borderId="38" xfId="0" applyBorder="1" applyAlignment="1">
      <alignment/>
    </xf>
    <xf numFmtId="0" fontId="4" fillId="7" borderId="35" xfId="0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&#352;koly\2004\Celkem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ŠQ3"/>
      <sheetName val="MŠQ3"/>
      <sheetName val="ŠJQ3"/>
      <sheetName val="CZŠ"/>
      <sheetName val="CMŠ"/>
      <sheetName val="CŠJ"/>
    </sheetNames>
    <sheetDataSet>
      <sheetData sheetId="0">
        <row r="7">
          <cell r="D7">
            <v>625495.31</v>
          </cell>
          <cell r="E7">
            <v>706467.55</v>
          </cell>
          <cell r="F7">
            <v>2752237.5</v>
          </cell>
          <cell r="G7">
            <v>3570948.98</v>
          </cell>
        </row>
        <row r="17">
          <cell r="D17">
            <v>28285.5</v>
          </cell>
          <cell r="E17">
            <v>43441.81</v>
          </cell>
          <cell r="F17">
            <v>73103</v>
          </cell>
          <cell r="G17">
            <v>58310.4</v>
          </cell>
        </row>
        <row r="18">
          <cell r="D18">
            <v>2255573.5</v>
          </cell>
          <cell r="E18">
            <v>2639898.2</v>
          </cell>
          <cell r="F18">
            <v>1812233.0999999999</v>
          </cell>
          <cell r="G18">
            <v>1832656</v>
          </cell>
        </row>
        <row r="23">
          <cell r="D23">
            <v>122706.9</v>
          </cell>
          <cell r="E23">
            <v>23856</v>
          </cell>
          <cell r="F23">
            <v>155009</v>
          </cell>
          <cell r="G23">
            <v>327803</v>
          </cell>
        </row>
        <row r="24">
          <cell r="D24">
            <v>766479.29</v>
          </cell>
          <cell r="E24">
            <v>322194.7</v>
          </cell>
          <cell r="F24">
            <v>753679.5</v>
          </cell>
          <cell r="G24">
            <v>940441.71</v>
          </cell>
        </row>
        <row r="29">
          <cell r="D29">
            <v>16591</v>
          </cell>
          <cell r="E29">
            <v>75159</v>
          </cell>
          <cell r="F29">
            <v>0</v>
          </cell>
          <cell r="G29">
            <v>91044.8</v>
          </cell>
        </row>
        <row r="30">
          <cell r="D30">
            <v>44656.62</v>
          </cell>
          <cell r="E30">
            <v>33865.5</v>
          </cell>
          <cell r="F30">
            <v>107176.6</v>
          </cell>
          <cell r="G30">
            <v>37479.5</v>
          </cell>
        </row>
        <row r="34">
          <cell r="D34">
            <v>3575</v>
          </cell>
          <cell r="E34">
            <v>0</v>
          </cell>
          <cell r="F34">
            <v>0</v>
          </cell>
          <cell r="G34">
            <v>0</v>
          </cell>
        </row>
        <row r="35">
          <cell r="D35">
            <v>4023</v>
          </cell>
          <cell r="E35">
            <v>9467.7</v>
          </cell>
          <cell r="F35">
            <v>3971.5</v>
          </cell>
          <cell r="G35">
            <v>2739.5</v>
          </cell>
        </row>
        <row r="36">
          <cell r="D36">
            <v>648474.1000000001</v>
          </cell>
          <cell r="E36">
            <v>398972.86</v>
          </cell>
          <cell r="F36">
            <v>875309.28</v>
          </cell>
          <cell r="G36">
            <v>949676.82</v>
          </cell>
        </row>
        <row r="44">
          <cell r="D44">
            <v>38176.5</v>
          </cell>
          <cell r="E44">
            <v>14334</v>
          </cell>
          <cell r="F44">
            <v>71588</v>
          </cell>
          <cell r="G44">
            <v>27442.6</v>
          </cell>
        </row>
        <row r="45">
          <cell r="D45">
            <v>20000</v>
          </cell>
          <cell r="E45">
            <v>20000</v>
          </cell>
          <cell r="F45">
            <v>20000</v>
          </cell>
          <cell r="G45">
            <v>20000</v>
          </cell>
        </row>
        <row r="47">
          <cell r="D47">
            <v>194680</v>
          </cell>
          <cell r="E47">
            <v>403739</v>
          </cell>
          <cell r="F47">
            <v>279608</v>
          </cell>
          <cell r="G47">
            <v>347933</v>
          </cell>
        </row>
        <row r="48">
          <cell r="D48">
            <v>6996</v>
          </cell>
          <cell r="E48">
            <v>7000</v>
          </cell>
          <cell r="F48">
            <v>7000</v>
          </cell>
          <cell r="G48">
            <v>7000</v>
          </cell>
        </row>
        <row r="50">
          <cell r="D50">
            <v>18823</v>
          </cell>
          <cell r="E50">
            <v>110083</v>
          </cell>
          <cell r="F50">
            <v>99406</v>
          </cell>
          <cell r="G50">
            <v>118552</v>
          </cell>
        </row>
        <row r="51">
          <cell r="D51">
            <v>400</v>
          </cell>
          <cell r="E51">
            <v>400</v>
          </cell>
          <cell r="F51">
            <v>400</v>
          </cell>
          <cell r="G51">
            <v>400</v>
          </cell>
        </row>
        <row r="53">
          <cell r="D53">
            <v>30593</v>
          </cell>
          <cell r="E53">
            <v>62962</v>
          </cell>
          <cell r="F53">
            <v>2724</v>
          </cell>
          <cell r="G53">
            <v>2100</v>
          </cell>
        </row>
        <row r="54">
          <cell r="D54">
            <v>0</v>
          </cell>
          <cell r="E54">
            <v>0</v>
          </cell>
          <cell r="F54">
            <v>63647</v>
          </cell>
          <cell r="G54">
            <v>39772</v>
          </cell>
        </row>
        <row r="55">
          <cell r="F55">
            <v>450</v>
          </cell>
        </row>
        <row r="56">
          <cell r="D56">
            <v>1539</v>
          </cell>
          <cell r="E56">
            <v>0</v>
          </cell>
          <cell r="F56">
            <v>253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</row>
        <row r="60">
          <cell r="D60">
            <v>71685.15</v>
          </cell>
          <cell r="E60">
            <v>22908.36</v>
          </cell>
          <cell r="F60">
            <v>35742.41</v>
          </cell>
          <cell r="G60">
            <v>86303.3</v>
          </cell>
        </row>
        <row r="61">
          <cell r="D61">
            <v>36983</v>
          </cell>
          <cell r="E61">
            <v>27944</v>
          </cell>
          <cell r="F61">
            <v>34699</v>
          </cell>
          <cell r="G61">
            <v>28340</v>
          </cell>
        </row>
        <row r="62">
          <cell r="D62">
            <v>0</v>
          </cell>
          <cell r="E62">
            <v>250.59</v>
          </cell>
          <cell r="F62">
            <v>38959.2</v>
          </cell>
          <cell r="G62">
            <v>11510</v>
          </cell>
        </row>
        <row r="63">
          <cell r="D63">
            <v>0</v>
          </cell>
          <cell r="E63">
            <v>0</v>
          </cell>
          <cell r="F63">
            <v>2147</v>
          </cell>
          <cell r="G63">
            <v>12854.7</v>
          </cell>
        </row>
        <row r="64">
          <cell r="D64">
            <v>273592.9</v>
          </cell>
          <cell r="E64">
            <v>126938</v>
          </cell>
          <cell r="F64">
            <v>166421</v>
          </cell>
          <cell r="G64">
            <v>360481</v>
          </cell>
        </row>
        <row r="65">
          <cell r="D65">
            <v>89857</v>
          </cell>
          <cell r="E65">
            <v>85716</v>
          </cell>
          <cell r="F65">
            <v>5090</v>
          </cell>
          <cell r="G65">
            <v>16656</v>
          </cell>
        </row>
        <row r="71">
          <cell r="E71">
            <v>0</v>
          </cell>
          <cell r="F71">
            <v>45804</v>
          </cell>
          <cell r="G71">
            <v>67608</v>
          </cell>
        </row>
        <row r="72">
          <cell r="F72">
            <v>5572</v>
          </cell>
          <cell r="G72">
            <v>13124</v>
          </cell>
        </row>
        <row r="73">
          <cell r="D73">
            <v>0</v>
          </cell>
          <cell r="F73">
            <v>1955317.5</v>
          </cell>
          <cell r="G73">
            <v>2770438.21</v>
          </cell>
        </row>
        <row r="74">
          <cell r="E74">
            <v>71375</v>
          </cell>
          <cell r="F74">
            <v>0</v>
          </cell>
          <cell r="G74">
            <v>29020</v>
          </cell>
        </row>
        <row r="75">
          <cell r="D75">
            <v>94671</v>
          </cell>
          <cell r="F75">
            <v>45000</v>
          </cell>
          <cell r="G75">
            <v>60000</v>
          </cell>
        </row>
        <row r="77">
          <cell r="D77">
            <v>1026.12</v>
          </cell>
          <cell r="E77">
            <v>1748.5</v>
          </cell>
          <cell r="F77">
            <v>3608.01</v>
          </cell>
          <cell r="G77">
            <v>2389.41</v>
          </cell>
        </row>
        <row r="78">
          <cell r="D78">
            <v>226836.15</v>
          </cell>
          <cell r="E78">
            <v>0</v>
          </cell>
          <cell r="F78">
            <v>35138</v>
          </cell>
          <cell r="G78">
            <v>27510</v>
          </cell>
        </row>
        <row r="79">
          <cell r="D79">
            <v>253364.6</v>
          </cell>
          <cell r="E79">
            <v>66438.61</v>
          </cell>
          <cell r="F79">
            <v>149886.2</v>
          </cell>
        </row>
        <row r="80">
          <cell r="G80">
            <v>36562</v>
          </cell>
        </row>
        <row r="82">
          <cell r="D82">
            <v>0</v>
          </cell>
        </row>
        <row r="83">
          <cell r="D83">
            <v>89857</v>
          </cell>
          <cell r="E83">
            <v>97216</v>
          </cell>
          <cell r="F83">
            <v>5090</v>
          </cell>
          <cell r="G83">
            <v>16656</v>
          </cell>
        </row>
        <row r="84">
          <cell r="D84">
            <v>0</v>
          </cell>
        </row>
        <row r="85">
          <cell r="D85">
            <v>4180000</v>
          </cell>
          <cell r="E85">
            <v>4180000</v>
          </cell>
          <cell r="F85">
            <v>4476913.05</v>
          </cell>
          <cell r="G85">
            <v>5180000</v>
          </cell>
        </row>
        <row r="86">
          <cell r="D86">
            <v>650577.04</v>
          </cell>
          <cell r="E86">
            <v>1020212.1</v>
          </cell>
          <cell r="F86">
            <v>841239.5</v>
          </cell>
          <cell r="G86">
            <v>1295341.3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13.875" style="0" bestFit="1" customWidth="1"/>
    <col min="3" max="3" width="22.75390625" style="0" bestFit="1" customWidth="1"/>
    <col min="4" max="4" width="4.00390625" style="0" bestFit="1" customWidth="1"/>
    <col min="5" max="5" width="12.75390625" style="0" bestFit="1" customWidth="1"/>
    <col min="6" max="6" width="12.875" style="0" bestFit="1" customWidth="1"/>
    <col min="7" max="8" width="12.75390625" style="0" bestFit="1" customWidth="1"/>
  </cols>
  <sheetData>
    <row r="1" spans="2:8" ht="15.75">
      <c r="B1" s="64" t="s">
        <v>43</v>
      </c>
      <c r="C1" s="64"/>
      <c r="D1" s="64"/>
      <c r="E1" s="64"/>
      <c r="F1" s="64"/>
      <c r="G1" s="64"/>
      <c r="H1" s="64"/>
    </row>
    <row r="2" spans="2:8" ht="21" thickBot="1">
      <c r="B2" s="65" t="s">
        <v>28</v>
      </c>
      <c r="C2" s="65"/>
      <c r="D2" s="65"/>
      <c r="E2" s="65"/>
      <c r="F2" s="65"/>
      <c r="G2" s="65"/>
      <c r="H2" s="65"/>
    </row>
    <row r="3" spans="2:8" ht="12.75">
      <c r="B3" s="66" t="s">
        <v>29</v>
      </c>
      <c r="C3" s="67"/>
      <c r="D3" s="70" t="s">
        <v>1</v>
      </c>
      <c r="E3" s="22" t="s">
        <v>30</v>
      </c>
      <c r="F3" s="22" t="s">
        <v>31</v>
      </c>
      <c r="G3" s="22" t="s">
        <v>44</v>
      </c>
      <c r="H3" s="1" t="s">
        <v>45</v>
      </c>
    </row>
    <row r="4" spans="2:8" ht="13.5" thickBot="1">
      <c r="B4" s="68"/>
      <c r="C4" s="69"/>
      <c r="D4" s="71"/>
      <c r="E4" s="23">
        <v>221</v>
      </c>
      <c r="F4" s="23">
        <v>223</v>
      </c>
      <c r="G4" s="23">
        <v>233</v>
      </c>
      <c r="H4" s="47">
        <v>243</v>
      </c>
    </row>
    <row r="5" spans="2:8" ht="12.75">
      <c r="B5" s="72" t="s">
        <v>2</v>
      </c>
      <c r="C5" s="73"/>
      <c r="D5" s="24">
        <v>691</v>
      </c>
      <c r="E5" s="25">
        <v>15123440</v>
      </c>
      <c r="F5" s="25">
        <v>13872440</v>
      </c>
      <c r="G5" s="25">
        <v>16383920</v>
      </c>
      <c r="H5" s="48">
        <v>17013440</v>
      </c>
    </row>
    <row r="6" spans="2:8" ht="12.75">
      <c r="B6" s="4" t="s">
        <v>3</v>
      </c>
      <c r="C6" s="20" t="s">
        <v>5</v>
      </c>
      <c r="D6" s="26">
        <v>648</v>
      </c>
      <c r="E6" s="27">
        <v>23198.45</v>
      </c>
      <c r="F6" s="49">
        <v>45046.06</v>
      </c>
      <c r="G6" s="27">
        <v>75632.58</v>
      </c>
      <c r="H6" s="50">
        <v>21557.6</v>
      </c>
    </row>
    <row r="7" spans="2:8" ht="12.75">
      <c r="B7" s="8"/>
      <c r="C7" s="20" t="s">
        <v>32</v>
      </c>
      <c r="D7" s="26">
        <v>649</v>
      </c>
      <c r="E7" s="27">
        <v>2740</v>
      </c>
      <c r="F7" s="49">
        <v>7000</v>
      </c>
      <c r="G7" s="27">
        <v>0</v>
      </c>
      <c r="H7" s="50">
        <v>0</v>
      </c>
    </row>
    <row r="8" spans="2:8" ht="12.75">
      <c r="B8" s="74" t="s">
        <v>26</v>
      </c>
      <c r="C8" s="75"/>
      <c r="D8" s="76"/>
      <c r="E8" s="51">
        <f>SUM(E5:E7)</f>
        <v>15149378.45</v>
      </c>
      <c r="F8" s="51">
        <f>SUM(F5:F7)</f>
        <v>13924486.06</v>
      </c>
      <c r="G8" s="51">
        <f>SUM(G5:G7)</f>
        <v>16459552.58</v>
      </c>
      <c r="H8" s="11">
        <f>SUM(H5:H7)</f>
        <v>17034997.6</v>
      </c>
    </row>
    <row r="9" spans="2:8" ht="12.75">
      <c r="B9" s="29" t="s">
        <v>8</v>
      </c>
      <c r="C9" s="30" t="s">
        <v>33</v>
      </c>
      <c r="D9" s="31">
        <v>501</v>
      </c>
      <c r="E9" s="32">
        <v>0</v>
      </c>
      <c r="F9" s="52">
        <v>0</v>
      </c>
      <c r="G9" s="32">
        <v>17440.6</v>
      </c>
      <c r="H9" s="7">
        <v>20282.3</v>
      </c>
    </row>
    <row r="10" spans="2:8" ht="12.75">
      <c r="B10" s="8"/>
      <c r="C10" s="5" t="s">
        <v>40</v>
      </c>
      <c r="D10" s="33">
        <v>501</v>
      </c>
      <c r="E10" s="32">
        <v>86981.1</v>
      </c>
      <c r="F10" s="52">
        <v>142754.82</v>
      </c>
      <c r="G10" s="32">
        <v>129307.68</v>
      </c>
      <c r="H10" s="7">
        <v>224938.6</v>
      </c>
    </row>
    <row r="11" spans="2:8" ht="12.75">
      <c r="B11" s="8"/>
      <c r="C11" s="5" t="s">
        <v>41</v>
      </c>
      <c r="D11" s="33">
        <v>501</v>
      </c>
      <c r="E11" s="32">
        <v>197762.1</v>
      </c>
      <c r="F11" s="52">
        <f>183321.24+258</f>
        <v>183579.24</v>
      </c>
      <c r="G11" s="32">
        <v>163082.3</v>
      </c>
      <c r="H11" s="7">
        <v>105645.7</v>
      </c>
    </row>
    <row r="12" spans="2:8" ht="12.75">
      <c r="B12" s="8"/>
      <c r="C12" s="5" t="s">
        <v>14</v>
      </c>
      <c r="D12" s="33">
        <v>518</v>
      </c>
      <c r="E12" s="32">
        <v>105573.25</v>
      </c>
      <c r="F12" s="52">
        <v>263839</v>
      </c>
      <c r="G12" s="32">
        <v>78820</v>
      </c>
      <c r="H12" s="7">
        <v>101339</v>
      </c>
    </row>
    <row r="13" spans="2:8" ht="12.75">
      <c r="B13" s="8"/>
      <c r="C13" s="5" t="s">
        <v>15</v>
      </c>
      <c r="D13" s="33">
        <v>521</v>
      </c>
      <c r="E13" s="34">
        <v>10756740</v>
      </c>
      <c r="F13" s="53">
        <v>9723120</v>
      </c>
      <c r="G13" s="34">
        <v>11738424</v>
      </c>
      <c r="H13" s="42">
        <v>12089918</v>
      </c>
    </row>
    <row r="14" spans="2:8" ht="12.75">
      <c r="B14" s="8"/>
      <c r="C14" s="5" t="s">
        <v>34</v>
      </c>
      <c r="D14" s="33">
        <v>524</v>
      </c>
      <c r="E14" s="32">
        <v>3744584</v>
      </c>
      <c r="F14" s="52">
        <v>3377020</v>
      </c>
      <c r="G14" s="32">
        <v>4048786</v>
      </c>
      <c r="H14" s="7">
        <v>4201578</v>
      </c>
    </row>
    <row r="15" spans="2:8" ht="12.75">
      <c r="B15" s="8"/>
      <c r="C15" s="5" t="s">
        <v>35</v>
      </c>
      <c r="D15" s="33">
        <v>527</v>
      </c>
      <c r="E15" s="32">
        <v>212355</v>
      </c>
      <c r="F15" s="52">
        <v>192853</v>
      </c>
      <c r="G15" s="32">
        <v>231448</v>
      </c>
      <c r="H15" s="7">
        <v>239518</v>
      </c>
    </row>
    <row r="16" spans="2:8" ht="12.75">
      <c r="B16" s="8"/>
      <c r="C16" s="5" t="s">
        <v>27</v>
      </c>
      <c r="D16" s="33">
        <v>549</v>
      </c>
      <c r="E16" s="32">
        <v>45383</v>
      </c>
      <c r="F16" s="52">
        <v>41320</v>
      </c>
      <c r="G16" s="32">
        <v>52244</v>
      </c>
      <c r="H16" s="7">
        <v>51778</v>
      </c>
    </row>
    <row r="17" spans="2:8" ht="13.5" thickBot="1">
      <c r="B17" s="77" t="s">
        <v>26</v>
      </c>
      <c r="C17" s="78"/>
      <c r="D17" s="79"/>
      <c r="E17" s="37">
        <f>SUM(E9:E16)</f>
        <v>15149378.45</v>
      </c>
      <c r="F17" s="37">
        <f>SUM(F9:F16)</f>
        <v>13924486.06</v>
      </c>
      <c r="G17" s="37">
        <f>SUM(G9:G16)</f>
        <v>16459552.58</v>
      </c>
      <c r="H17" s="15">
        <f>SUM(H9:H16)</f>
        <v>17034997.6</v>
      </c>
    </row>
    <row r="18" spans="2:8" ht="15.75" thickBot="1">
      <c r="B18" s="80" t="s">
        <v>46</v>
      </c>
      <c r="C18" s="81"/>
      <c r="D18" s="82"/>
      <c r="E18" s="39">
        <f>E5+E6+E7-E17</f>
        <v>0</v>
      </c>
      <c r="F18" s="39">
        <f>F5+F6+F7-F17</f>
        <v>0</v>
      </c>
      <c r="G18" s="39">
        <f>G5+G6+G7-G17</f>
        <v>0</v>
      </c>
      <c r="H18" s="16">
        <f>H5+H6+H7-H17</f>
        <v>0</v>
      </c>
    </row>
    <row r="20" ht="15.75" thickBot="1">
      <c r="B20" s="40" t="s">
        <v>0</v>
      </c>
    </row>
    <row r="21" spans="2:8" ht="12.75">
      <c r="B21" s="72" t="s">
        <v>2</v>
      </c>
      <c r="C21" s="73"/>
      <c r="D21" s="2">
        <v>691</v>
      </c>
      <c r="E21" s="54">
        <f>'[1]ZŠQ3'!D85</f>
        <v>4180000</v>
      </c>
      <c r="F21" s="54">
        <f>'[1]ZŠQ3'!$E$85</f>
        <v>4180000</v>
      </c>
      <c r="G21" s="54">
        <f>'[1]ZŠQ3'!$F$85</f>
        <v>4476913.05</v>
      </c>
      <c r="H21" s="3">
        <f>'[1]ZŠQ3'!$G$85</f>
        <v>5180000</v>
      </c>
    </row>
    <row r="22" spans="2:8" ht="12.75">
      <c r="B22" s="4" t="s">
        <v>3</v>
      </c>
      <c r="C22" s="5" t="s">
        <v>36</v>
      </c>
      <c r="D22" s="6">
        <v>602</v>
      </c>
      <c r="E22" s="32">
        <f>'[1]ZŠQ3'!D73</f>
        <v>0</v>
      </c>
      <c r="F22" s="32">
        <v>0</v>
      </c>
      <c r="G22" s="32">
        <f>'[1]ZŠQ3'!$F$73</f>
        <v>1955317.5</v>
      </c>
      <c r="H22" s="7">
        <f>'[1]ZŠQ3'!$G$73</f>
        <v>2770438.21</v>
      </c>
    </row>
    <row r="23" spans="2:8" ht="12.75">
      <c r="B23" s="8"/>
      <c r="C23" s="5" t="s">
        <v>42</v>
      </c>
      <c r="D23" s="6">
        <v>602</v>
      </c>
      <c r="E23" s="32">
        <f>'[1]ZŠQ3'!D75</f>
        <v>94671</v>
      </c>
      <c r="F23" s="32">
        <v>0</v>
      </c>
      <c r="G23" s="32">
        <f>'[1]ZŠQ3'!F75</f>
        <v>45000</v>
      </c>
      <c r="H23" s="7">
        <f>'[1]ZŠQ3'!G75</f>
        <v>60000</v>
      </c>
    </row>
    <row r="24" spans="2:8" ht="12.75">
      <c r="B24" s="8"/>
      <c r="C24" s="5" t="s">
        <v>4</v>
      </c>
      <c r="D24" s="6">
        <v>644</v>
      </c>
      <c r="E24" s="32">
        <f>'[1]ZŠQ3'!D77</f>
        <v>1026.12</v>
      </c>
      <c r="F24" s="32">
        <f>'[1]ZŠQ3'!$E$77</f>
        <v>1748.5</v>
      </c>
      <c r="G24" s="32">
        <f>'[1]ZŠQ3'!$F$77</f>
        <v>3608.01</v>
      </c>
      <c r="H24" s="7">
        <f>'[1]ZŠQ3'!$G$77</f>
        <v>2389.41</v>
      </c>
    </row>
    <row r="25" spans="2:8" ht="12.75">
      <c r="B25" s="8"/>
      <c r="C25" s="9" t="s">
        <v>5</v>
      </c>
      <c r="D25" s="10">
        <v>648</v>
      </c>
      <c r="E25" s="32">
        <f>'[1]ZŠQ3'!D78</f>
        <v>226836.15</v>
      </c>
      <c r="F25" s="32">
        <f>'[1]ZŠQ3'!E78</f>
        <v>0</v>
      </c>
      <c r="G25" s="32">
        <f>'[1]ZŠQ3'!F78</f>
        <v>35138</v>
      </c>
      <c r="H25" s="7">
        <f>'[1]ZŠQ3'!G78</f>
        <v>27510</v>
      </c>
    </row>
    <row r="26" spans="2:8" ht="12.75">
      <c r="B26" s="8"/>
      <c r="C26" s="9" t="s">
        <v>6</v>
      </c>
      <c r="D26" s="10">
        <v>649</v>
      </c>
      <c r="E26" s="32">
        <f>'[1]ZŠQ3'!D79+'[1]ZŠQ3'!D82+'[1]ZŠQ3'!D84</f>
        <v>253364.6</v>
      </c>
      <c r="F26" s="32">
        <f>'[1]ZŠQ3'!E71+'[1]ZŠQ3'!E74+'[1]ZŠQ3'!E79</f>
        <v>137813.61</v>
      </c>
      <c r="G26" s="32">
        <f>'[1]ZŠQ3'!F71+'[1]ZŠQ3'!F72+'[1]ZŠQ3'!F74+'[1]ZŠQ3'!F79</f>
        <v>201262.2</v>
      </c>
      <c r="H26" s="7">
        <f>'[1]ZŠQ3'!$G$71+'[1]ZŠQ3'!$G$72+'[1]ZŠQ3'!$G$80+'[1]ZŠQ3'!$G$74</f>
        <v>146314</v>
      </c>
    </row>
    <row r="27" spans="2:8" ht="12.75">
      <c r="B27" s="8"/>
      <c r="C27" s="5" t="s">
        <v>47</v>
      </c>
      <c r="D27" s="44">
        <v>654</v>
      </c>
      <c r="E27" s="32">
        <f>'[1]ZŠQ3'!D83</f>
        <v>89857</v>
      </c>
      <c r="F27" s="32">
        <f>'[1]ZŠQ3'!E83</f>
        <v>97216</v>
      </c>
      <c r="G27" s="32">
        <f>'[1]ZŠQ3'!F83</f>
        <v>5090</v>
      </c>
      <c r="H27" s="7">
        <f>'[1]ZŠQ3'!G83</f>
        <v>16656</v>
      </c>
    </row>
    <row r="28" spans="2:8" ht="12.75">
      <c r="B28" s="74" t="s">
        <v>7</v>
      </c>
      <c r="C28" s="75"/>
      <c r="D28" s="76"/>
      <c r="E28" s="28">
        <f>SUM(E21:E27)</f>
        <v>4845754.87</v>
      </c>
      <c r="F28" s="28">
        <f>SUM(F21:F27)</f>
        <v>4416778.11</v>
      </c>
      <c r="G28" s="28">
        <f>SUM(G21:G27)</f>
        <v>6722328.76</v>
      </c>
      <c r="H28" s="11">
        <f>SUM(H21:H27)</f>
        <v>8203307.62</v>
      </c>
    </row>
    <row r="29" spans="2:8" ht="12.75">
      <c r="B29" s="8"/>
      <c r="C29" s="41" t="s">
        <v>37</v>
      </c>
      <c r="D29" s="6">
        <v>602</v>
      </c>
      <c r="E29" s="32">
        <f>'[1]ZŠQ3'!D86</f>
        <v>650577.04</v>
      </c>
      <c r="F29" s="32">
        <f>'[1]ZŠQ3'!E86</f>
        <v>1020212.1</v>
      </c>
      <c r="G29" s="32">
        <f>'[1]ZŠQ3'!F86</f>
        <v>841239.5</v>
      </c>
      <c r="H29" s="7">
        <f>'[1]ZŠQ3'!G86</f>
        <v>1295341.3</v>
      </c>
    </row>
    <row r="30" spans="2:8" ht="12.75">
      <c r="B30" s="74" t="s">
        <v>38</v>
      </c>
      <c r="C30" s="75"/>
      <c r="D30" s="76"/>
      <c r="E30" s="28">
        <f>SUM(E29)</f>
        <v>650577.04</v>
      </c>
      <c r="F30" s="28">
        <f>SUM(F29)</f>
        <v>1020212.1</v>
      </c>
      <c r="G30" s="28">
        <f>SUM(G29)</f>
        <v>841239.5</v>
      </c>
      <c r="H30" s="11">
        <f>SUM(H29)</f>
        <v>1295341.3</v>
      </c>
    </row>
    <row r="31" spans="2:8" ht="12.75">
      <c r="B31" s="12" t="s">
        <v>8</v>
      </c>
      <c r="C31" s="5" t="s">
        <v>9</v>
      </c>
      <c r="D31" s="6">
        <v>501</v>
      </c>
      <c r="E31" s="32">
        <f>'[1]ZŠQ3'!D7</f>
        <v>625495.31</v>
      </c>
      <c r="F31" s="32">
        <f>'[1]ZŠQ3'!$E$7</f>
        <v>706467.55</v>
      </c>
      <c r="G31" s="32">
        <f>'[1]ZŠQ3'!$F$7</f>
        <v>2752237.5</v>
      </c>
      <c r="H31" s="7">
        <f>'[1]ZŠQ3'!$G$7</f>
        <v>3570948.98</v>
      </c>
    </row>
    <row r="32" spans="2:8" ht="12.75">
      <c r="B32" s="8"/>
      <c r="C32" s="5" t="s">
        <v>10</v>
      </c>
      <c r="D32" s="6">
        <v>502</v>
      </c>
      <c r="E32" s="32">
        <f>'[1]ZŠQ3'!D18</f>
        <v>2255573.5</v>
      </c>
      <c r="F32" s="32">
        <f>'[1]ZŠQ3'!$E$18</f>
        <v>2639898.2</v>
      </c>
      <c r="G32" s="32">
        <f>'[1]ZŠQ3'!$F$18</f>
        <v>1812233.0999999999</v>
      </c>
      <c r="H32" s="7">
        <f>'[1]ZŠQ3'!$G$18</f>
        <v>1832656</v>
      </c>
    </row>
    <row r="33" spans="2:8" ht="12.75">
      <c r="B33" s="8"/>
      <c r="C33" s="5" t="s">
        <v>11</v>
      </c>
      <c r="D33" s="6">
        <v>511</v>
      </c>
      <c r="E33" s="32">
        <f>'[1]ZŠQ3'!D24</f>
        <v>766479.29</v>
      </c>
      <c r="F33" s="32">
        <f>'[1]ZŠQ3'!$E$24</f>
        <v>322194.7</v>
      </c>
      <c r="G33" s="32">
        <f>'[1]ZŠQ3'!$F$24</f>
        <v>753679.5</v>
      </c>
      <c r="H33" s="7">
        <f>'[1]ZŠQ3'!$G$24</f>
        <v>940441.71</v>
      </c>
    </row>
    <row r="34" spans="2:8" ht="12.75">
      <c r="B34" s="8"/>
      <c r="C34" s="5" t="s">
        <v>12</v>
      </c>
      <c r="D34" s="6">
        <v>512</v>
      </c>
      <c r="E34" s="32">
        <f>'[1]ZŠQ3'!D30</f>
        <v>44656.62</v>
      </c>
      <c r="F34" s="32">
        <f>'[1]ZŠQ3'!$E$30</f>
        <v>33865.5</v>
      </c>
      <c r="G34" s="32">
        <f>'[1]ZŠQ3'!$F$30</f>
        <v>107176.6</v>
      </c>
      <c r="H34" s="7">
        <f>'[1]ZŠQ3'!$G$30</f>
        <v>37479.5</v>
      </c>
    </row>
    <row r="35" spans="2:8" ht="12.75">
      <c r="B35" s="8"/>
      <c r="C35" s="5" t="s">
        <v>13</v>
      </c>
      <c r="D35" s="6">
        <v>513</v>
      </c>
      <c r="E35" s="32">
        <f>'[1]ZŠQ3'!D35</f>
        <v>4023</v>
      </c>
      <c r="F35" s="32">
        <f>'[1]ZŠQ3'!$E$35</f>
        <v>9467.7</v>
      </c>
      <c r="G35" s="32">
        <f>'[1]ZŠQ3'!$F$35</f>
        <v>3971.5</v>
      </c>
      <c r="H35" s="7">
        <f>'[1]ZŠQ3'!$G$35</f>
        <v>2739.5</v>
      </c>
    </row>
    <row r="36" spans="2:8" ht="12.75">
      <c r="B36" s="8"/>
      <c r="C36" s="5" t="s">
        <v>14</v>
      </c>
      <c r="D36" s="6">
        <v>518</v>
      </c>
      <c r="E36" s="32">
        <f>'[1]ZŠQ3'!D36</f>
        <v>648474.1000000001</v>
      </c>
      <c r="F36" s="32">
        <f>'[1]ZŠQ3'!$E$36</f>
        <v>398972.86</v>
      </c>
      <c r="G36" s="32">
        <f>'[1]ZŠQ3'!$F$36</f>
        <v>875309.28</v>
      </c>
      <c r="H36" s="7">
        <f>'[1]ZŠQ3'!$G$36</f>
        <v>949676.82</v>
      </c>
    </row>
    <row r="37" spans="2:8" ht="12.75">
      <c r="B37" s="8"/>
      <c r="C37" s="5" t="s">
        <v>15</v>
      </c>
      <c r="D37" s="6">
        <v>521</v>
      </c>
      <c r="E37" s="32">
        <f>'[1]ZŠQ3'!D45</f>
        <v>20000</v>
      </c>
      <c r="F37" s="32">
        <f>'[1]ZŠQ3'!$E$45</f>
        <v>20000</v>
      </c>
      <c r="G37" s="32">
        <f>'[1]ZŠQ3'!$F$45</f>
        <v>20000</v>
      </c>
      <c r="H37" s="7">
        <f>'[1]ZŠQ3'!$G$45</f>
        <v>20000</v>
      </c>
    </row>
    <row r="38" spans="2:8" ht="12.75">
      <c r="B38" s="8"/>
      <c r="C38" s="5" t="s">
        <v>16</v>
      </c>
      <c r="D38" s="6">
        <v>524</v>
      </c>
      <c r="E38" s="32">
        <f>'[1]ZŠQ3'!D48</f>
        <v>6996</v>
      </c>
      <c r="F38" s="32">
        <f>'[1]ZŠQ3'!$E$48</f>
        <v>7000</v>
      </c>
      <c r="G38" s="32">
        <f>'[1]ZŠQ3'!$F$48</f>
        <v>7000</v>
      </c>
      <c r="H38" s="7">
        <f>'[1]ZŠQ3'!$G$48</f>
        <v>7000</v>
      </c>
    </row>
    <row r="39" spans="2:8" ht="12.75">
      <c r="B39" s="8"/>
      <c r="C39" s="55" t="s">
        <v>35</v>
      </c>
      <c r="D39" s="6">
        <v>527</v>
      </c>
      <c r="E39" s="32">
        <f>'[1]ZŠQ3'!D51</f>
        <v>400</v>
      </c>
      <c r="F39" s="32">
        <f>'[1]ZŠQ3'!E51</f>
        <v>400</v>
      </c>
      <c r="G39" s="32">
        <f>'[1]ZŠQ3'!F51</f>
        <v>400</v>
      </c>
      <c r="H39" s="7">
        <f>'[1]ZŠQ3'!G51</f>
        <v>400</v>
      </c>
    </row>
    <row r="40" spans="2:8" ht="12.75">
      <c r="B40" s="8"/>
      <c r="C40" s="5" t="s">
        <v>17</v>
      </c>
      <c r="D40" s="6">
        <v>549</v>
      </c>
      <c r="E40" s="32">
        <f>'[1]ZŠQ3'!D60</f>
        <v>71685.15</v>
      </c>
      <c r="F40" s="32">
        <f>'[1]ZŠQ3'!$E$60</f>
        <v>22908.36</v>
      </c>
      <c r="G40" s="32">
        <f>'[1]ZŠQ3'!$F$60</f>
        <v>35742.41</v>
      </c>
      <c r="H40" s="7">
        <f>'[1]ZŠQ3'!$G$60</f>
        <v>86303.3</v>
      </c>
    </row>
    <row r="41" spans="2:8" ht="12.75">
      <c r="B41" s="8"/>
      <c r="C41" s="5" t="s">
        <v>18</v>
      </c>
      <c r="D41" s="6">
        <v>549</v>
      </c>
      <c r="E41" s="32">
        <f>'[1]ZŠQ3'!D61</f>
        <v>36983</v>
      </c>
      <c r="F41" s="32">
        <f>'[1]ZŠQ3'!$E$61</f>
        <v>27944</v>
      </c>
      <c r="G41" s="32">
        <f>'[1]ZŠQ3'!$F$61</f>
        <v>34699</v>
      </c>
      <c r="H41" s="7">
        <f>'[1]ZŠQ3'!$G$61</f>
        <v>28340</v>
      </c>
    </row>
    <row r="42" spans="2:8" ht="12.75">
      <c r="B42" s="8"/>
      <c r="C42" s="5" t="s">
        <v>39</v>
      </c>
      <c r="D42" s="6">
        <v>549</v>
      </c>
      <c r="E42" s="32">
        <f>'[1]ZŠQ3'!D58+'[1]ZŠQ3'!D56+'[1]ZŠQ3'!D57+'[1]ZŠQ3'!D62</f>
        <v>1539</v>
      </c>
      <c r="F42" s="32">
        <f>'[1]ZŠQ3'!E58+'[1]ZŠQ3'!E56+'[1]ZŠQ3'!E57+'[1]ZŠQ3'!E62</f>
        <v>250.59</v>
      </c>
      <c r="G42" s="32">
        <f>'[1]ZŠQ3'!F58+'[1]ZŠQ3'!F56+'[1]ZŠQ3'!F57+'[1]ZŠQ3'!F62+'[1]ZŠQ3'!F55</f>
        <v>39662.2</v>
      </c>
      <c r="H42" s="7">
        <f>'[1]ZŠQ3'!G57+'[1]ZŠQ3'!G62</f>
        <v>11510</v>
      </c>
    </row>
    <row r="43" spans="2:8" ht="12.75">
      <c r="B43" s="8"/>
      <c r="C43" s="9" t="s">
        <v>19</v>
      </c>
      <c r="D43" s="10">
        <v>551</v>
      </c>
      <c r="E43" s="32">
        <f>'[1]ZŠQ3'!D64</f>
        <v>273592.9</v>
      </c>
      <c r="F43" s="32">
        <f>'[1]ZŠQ3'!E64</f>
        <v>126938</v>
      </c>
      <c r="G43" s="32">
        <f>'[1]ZŠQ3'!$F$64</f>
        <v>166421</v>
      </c>
      <c r="H43" s="7">
        <f>'[1]ZŠQ3'!$G$64</f>
        <v>360481</v>
      </c>
    </row>
    <row r="44" spans="2:8" ht="12.75">
      <c r="B44" s="8"/>
      <c r="C44" s="5" t="s">
        <v>48</v>
      </c>
      <c r="D44" s="44">
        <v>554</v>
      </c>
      <c r="E44" s="32">
        <f>'[1]ZŠQ3'!D65</f>
        <v>89857</v>
      </c>
      <c r="F44" s="32">
        <f>'[1]ZŠQ3'!E65</f>
        <v>85716</v>
      </c>
      <c r="G44" s="32">
        <f>'[1]ZŠQ3'!F65</f>
        <v>5090</v>
      </c>
      <c r="H44" s="36">
        <f>'[1]ZŠQ3'!G65</f>
        <v>16656</v>
      </c>
    </row>
    <row r="45" spans="2:8" ht="13.5" thickBot="1">
      <c r="B45" s="77" t="s">
        <v>7</v>
      </c>
      <c r="C45" s="78"/>
      <c r="D45" s="79"/>
      <c r="E45" s="37">
        <f>SUM(E31:E44)</f>
        <v>4845754.870000001</v>
      </c>
      <c r="F45" s="37">
        <f>SUM(F31:F44)</f>
        <v>4402023.46</v>
      </c>
      <c r="G45" s="37">
        <f>SUM(G31:G44)</f>
        <v>6613622.09</v>
      </c>
      <c r="H45" s="38">
        <f>SUM(H31:H44)</f>
        <v>7864632.8100000005</v>
      </c>
    </row>
    <row r="46" spans="2:8" ht="12.75">
      <c r="B46" s="43"/>
      <c r="C46" s="5" t="s">
        <v>9</v>
      </c>
      <c r="D46" s="6">
        <v>501</v>
      </c>
      <c r="E46" s="60">
        <f>'[1]ZŠQ3'!D17</f>
        <v>28285.5</v>
      </c>
      <c r="F46" s="60">
        <f>'[1]ZŠQ3'!E17</f>
        <v>43441.81</v>
      </c>
      <c r="G46" s="60">
        <f>'[1]ZŠQ3'!F17</f>
        <v>73103</v>
      </c>
      <c r="H46" s="61">
        <f>'[1]ZŠQ3'!G17</f>
        <v>58310.4</v>
      </c>
    </row>
    <row r="47" spans="2:8" ht="12.75">
      <c r="B47" s="43"/>
      <c r="C47" s="5" t="s">
        <v>10</v>
      </c>
      <c r="D47" s="6">
        <v>502</v>
      </c>
      <c r="E47" s="60">
        <f>'[1]ZŠQ3'!D23</f>
        <v>122706.9</v>
      </c>
      <c r="F47" s="60">
        <f>'[1]ZŠQ3'!E23</f>
        <v>23856</v>
      </c>
      <c r="G47" s="60">
        <f>'[1]ZŠQ3'!F23</f>
        <v>155009</v>
      </c>
      <c r="H47" s="62">
        <f>'[1]ZŠQ3'!G23</f>
        <v>327803</v>
      </c>
    </row>
    <row r="48" spans="2:8" ht="12.75">
      <c r="B48" s="43"/>
      <c r="C48" s="5" t="s">
        <v>11</v>
      </c>
      <c r="D48" s="6">
        <v>511</v>
      </c>
      <c r="E48" s="60">
        <f>'[1]ZŠQ3'!D29</f>
        <v>16591</v>
      </c>
      <c r="F48" s="60">
        <f>'[1]ZŠQ3'!E29</f>
        <v>75159</v>
      </c>
      <c r="G48" s="60">
        <f>'[1]ZŠQ3'!F29</f>
        <v>0</v>
      </c>
      <c r="H48" s="62">
        <f>'[1]ZŠQ3'!G29</f>
        <v>91044.8</v>
      </c>
    </row>
    <row r="49" spans="2:8" ht="12.75">
      <c r="B49" s="43"/>
      <c r="C49" s="5" t="s">
        <v>12</v>
      </c>
      <c r="D49" s="6">
        <v>512</v>
      </c>
      <c r="E49" s="60">
        <f>'[1]ZŠQ3'!D34</f>
        <v>3575</v>
      </c>
      <c r="F49" s="60">
        <f>'[1]ZŠQ3'!E34</f>
        <v>0</v>
      </c>
      <c r="G49" s="60">
        <f>'[1]ZŠQ3'!F34</f>
        <v>0</v>
      </c>
      <c r="H49" s="21">
        <f>'[1]ZŠQ3'!G34</f>
        <v>0</v>
      </c>
    </row>
    <row r="50" spans="2:8" ht="12.75">
      <c r="B50" s="43"/>
      <c r="C50" s="5" t="s">
        <v>14</v>
      </c>
      <c r="D50" s="6">
        <v>518</v>
      </c>
      <c r="E50" s="60">
        <f>'[1]ZŠQ3'!D44</f>
        <v>38176.5</v>
      </c>
      <c r="F50" s="60">
        <f>'[1]ZŠQ3'!E44</f>
        <v>14334</v>
      </c>
      <c r="G50" s="60">
        <f>'[1]ZŠQ3'!F44</f>
        <v>71588</v>
      </c>
      <c r="H50" s="62">
        <f>'[1]ZŠQ3'!G44</f>
        <v>27442.6</v>
      </c>
    </row>
    <row r="51" spans="2:8" ht="12.75">
      <c r="B51" s="43"/>
      <c r="C51" s="5" t="s">
        <v>15</v>
      </c>
      <c r="D51" s="6">
        <v>521</v>
      </c>
      <c r="E51" s="60">
        <f>'[1]ZŠQ3'!D47</f>
        <v>194680</v>
      </c>
      <c r="F51" s="60">
        <f>'[1]ZŠQ3'!E47</f>
        <v>403739</v>
      </c>
      <c r="G51" s="60">
        <f>'[1]ZŠQ3'!F47</f>
        <v>279608</v>
      </c>
      <c r="H51" s="62">
        <f>'[1]ZŠQ3'!G47</f>
        <v>347933</v>
      </c>
    </row>
    <row r="52" spans="2:8" ht="12.75">
      <c r="B52" s="43"/>
      <c r="C52" s="5" t="s">
        <v>16</v>
      </c>
      <c r="D52" s="6">
        <v>524</v>
      </c>
      <c r="E52" s="60">
        <f>'[1]ZŠQ3'!D50</f>
        <v>18823</v>
      </c>
      <c r="F52" s="60">
        <f>'[1]ZŠQ3'!E50</f>
        <v>110083</v>
      </c>
      <c r="G52" s="60">
        <f>'[1]ZŠQ3'!F50</f>
        <v>99406</v>
      </c>
      <c r="H52" s="62">
        <f>'[1]ZŠQ3'!G50</f>
        <v>118552</v>
      </c>
    </row>
    <row r="53" spans="2:8" ht="12.75">
      <c r="B53" s="8"/>
      <c r="C53" s="13" t="s">
        <v>35</v>
      </c>
      <c r="D53" s="10">
        <v>527</v>
      </c>
      <c r="E53" s="35">
        <f>'[1]ZŠQ3'!D53</f>
        <v>30593</v>
      </c>
      <c r="F53" s="35">
        <f>'[1]ZŠQ3'!E53</f>
        <v>62962</v>
      </c>
      <c r="G53" s="35">
        <f>'[1]ZŠQ3'!F53</f>
        <v>2724</v>
      </c>
      <c r="H53" s="14">
        <f>'[1]ZŠQ3'!G53</f>
        <v>2100</v>
      </c>
    </row>
    <row r="54" spans="2:8" ht="12.75">
      <c r="B54" s="8"/>
      <c r="C54" s="5" t="s">
        <v>39</v>
      </c>
      <c r="D54" s="6">
        <v>549</v>
      </c>
      <c r="E54" s="35">
        <f>'[1]ZŠQ3'!D54+'[1]ZŠQ3'!D63</f>
        <v>0</v>
      </c>
      <c r="F54" s="35">
        <f>'[1]ZŠQ3'!E54+'[1]ZŠQ3'!E63</f>
        <v>0</v>
      </c>
      <c r="G54" s="35">
        <f>'[1]ZŠQ3'!F54+'[1]ZŠQ3'!F63</f>
        <v>65794</v>
      </c>
      <c r="H54" s="14">
        <f>'[1]ZŠQ3'!G54+'[1]ZŠQ3'!G63</f>
        <v>52626.7</v>
      </c>
    </row>
    <row r="55" spans="2:8" ht="13.5" thickBot="1">
      <c r="B55" s="77" t="s">
        <v>38</v>
      </c>
      <c r="C55" s="78"/>
      <c r="D55" s="79"/>
      <c r="E55" s="37">
        <f>SUM(E46:E53)</f>
        <v>453430.9</v>
      </c>
      <c r="F55" s="37">
        <f>SUM(F46:F53)</f>
        <v>733574.81</v>
      </c>
      <c r="G55" s="37">
        <f>SUM(G46:G54)</f>
        <v>747232</v>
      </c>
      <c r="H55" s="15">
        <f>SUM(H46:H54)</f>
        <v>1025812.5</v>
      </c>
    </row>
    <row r="56" spans="2:8" ht="15.75" thickBot="1">
      <c r="B56" s="80" t="s">
        <v>20</v>
      </c>
      <c r="C56" s="81"/>
      <c r="D56" s="82"/>
      <c r="E56" s="57">
        <f>E28-E45</f>
        <v>0</v>
      </c>
      <c r="F56" s="57">
        <f>F28-F45</f>
        <v>14754.650000000373</v>
      </c>
      <c r="G56" s="57">
        <f>G28-G45</f>
        <v>108706.66999999993</v>
      </c>
      <c r="H56" s="63">
        <f>H28-H45</f>
        <v>338674.8099999996</v>
      </c>
    </row>
    <row r="57" spans="2:8" ht="15.75" thickBot="1">
      <c r="B57" s="80" t="s">
        <v>21</v>
      </c>
      <c r="C57" s="85"/>
      <c r="D57" s="86"/>
      <c r="E57" s="39">
        <f>E30-E55</f>
        <v>197146.14</v>
      </c>
      <c r="F57" s="39">
        <f>F30-F55</f>
        <v>286637.2899999999</v>
      </c>
      <c r="G57" s="39">
        <f>G30-G55</f>
        <v>94007.5</v>
      </c>
      <c r="H57" s="16">
        <f>H30-H55</f>
        <v>269528.80000000005</v>
      </c>
    </row>
    <row r="58" ht="13.5" thickBot="1"/>
    <row r="59" spans="2:8" ht="15.75" thickBot="1">
      <c r="B59" s="89" t="s">
        <v>49</v>
      </c>
      <c r="C59" s="81"/>
      <c r="D59" s="82"/>
      <c r="E59" s="56">
        <f>E18+E56+E57</f>
        <v>197146.14</v>
      </c>
      <c r="F59" s="56">
        <f>F18+F56+F57</f>
        <v>301391.9400000003</v>
      </c>
      <c r="G59" s="56">
        <f>G18+G56+G57</f>
        <v>202714.16999999993</v>
      </c>
      <c r="H59" s="17">
        <f>H18+H56+H57</f>
        <v>608203.6099999996</v>
      </c>
    </row>
    <row r="60" ht="13.5" thickBot="1"/>
    <row r="61" spans="2:8" ht="12.75">
      <c r="B61" s="87" t="s">
        <v>22</v>
      </c>
      <c r="C61" s="88"/>
      <c r="D61" s="73"/>
      <c r="E61" s="45">
        <v>3600.95</v>
      </c>
      <c r="F61" s="58">
        <v>178997.09</v>
      </c>
      <c r="G61" s="45">
        <v>113102.26</v>
      </c>
      <c r="H61" s="18">
        <v>477406.95</v>
      </c>
    </row>
    <row r="62" spans="2:8" ht="12.75">
      <c r="B62" s="83" t="s">
        <v>23</v>
      </c>
      <c r="C62" s="75"/>
      <c r="D62" s="76"/>
      <c r="E62" s="32">
        <v>35539.79</v>
      </c>
      <c r="F62" s="52">
        <v>178318.3</v>
      </c>
      <c r="G62" s="32">
        <v>202978.5</v>
      </c>
      <c r="H62" s="7">
        <v>389987</v>
      </c>
    </row>
    <row r="63" spans="2:8" ht="12.75">
      <c r="B63" s="83" t="s">
        <v>24</v>
      </c>
      <c r="C63" s="75"/>
      <c r="D63" s="76"/>
      <c r="E63" s="32">
        <v>105381.94</v>
      </c>
      <c r="F63" s="52">
        <v>76244.96</v>
      </c>
      <c r="G63" s="32">
        <v>14620</v>
      </c>
      <c r="H63" s="7">
        <v>91009</v>
      </c>
    </row>
    <row r="64" spans="2:8" ht="13.5" thickBot="1">
      <c r="B64" s="84" t="s">
        <v>25</v>
      </c>
      <c r="C64" s="78"/>
      <c r="D64" s="79"/>
      <c r="E64" s="46">
        <v>67114.01</v>
      </c>
      <c r="F64" s="59">
        <v>289084.72</v>
      </c>
      <c r="G64" s="46">
        <v>219150.75</v>
      </c>
      <c r="H64" s="19">
        <v>155174</v>
      </c>
    </row>
  </sheetData>
  <mergeCells count="20">
    <mergeCell ref="B62:D62"/>
    <mergeCell ref="B63:D63"/>
    <mergeCell ref="B64:D64"/>
    <mergeCell ref="B55:D55"/>
    <mergeCell ref="B56:D56"/>
    <mergeCell ref="B57:D57"/>
    <mergeCell ref="B61:D61"/>
    <mergeCell ref="B59:D59"/>
    <mergeCell ref="B21:C21"/>
    <mergeCell ref="B28:D28"/>
    <mergeCell ref="B30:D30"/>
    <mergeCell ref="B45:D45"/>
    <mergeCell ref="B5:C5"/>
    <mergeCell ref="B8:D8"/>
    <mergeCell ref="B17:D17"/>
    <mergeCell ref="B18:D18"/>
    <mergeCell ref="B1:H1"/>
    <mergeCell ref="B2:H2"/>
    <mergeCell ref="B3:C4"/>
    <mergeCell ref="D3:D4"/>
  </mergeCells>
  <conditionalFormatting sqref="E62 E10:F10 G56 H32 E18 E56 G18 E47:H47">
    <cfRule type="cellIs" priority="1" dxfId="0" operator="lessThan" stopIfTrue="1">
      <formula>0</formula>
    </cfRule>
  </conditionalFormatting>
  <printOptions/>
  <pageMargins left="0.75" right="0.75" top="1" bottom="1" header="0.4921259845" footer="0.4921259845"/>
  <pageSetup firstPageNumber="35" useFirstPageNumber="1" horizontalDpi="300" verticalDpi="300" orientation="portrait" paperSize="9" scale="83" r:id="rId1"/>
  <headerFooter alignWithMargins="0">
    <oddHeader>&amp;LStatutární město Brno
Městská část
Brno-Líšeň&amp;ROdbor rozpočtu a financí
Úřadu městské části
Jírova 2, 628 00 Brno</oddHeader>
    <oddFooter>&amp;C&amp;"Arial CE,tučné"&amp;12Strana: &amp;P&amp;RVypracoval:
Dalibor HAKL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 Líšeň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Hakl</dc:creator>
  <cp:keywords/>
  <dc:description/>
  <cp:lastModifiedBy>Pavel Doležal</cp:lastModifiedBy>
  <cp:lastPrinted>2005-04-20T10:03:06Z</cp:lastPrinted>
  <dcterms:created xsi:type="dcterms:W3CDTF">2005-03-29T08:38:59Z</dcterms:created>
  <dcterms:modified xsi:type="dcterms:W3CDTF">2005-04-29T10:37:18Z</dcterms:modified>
  <cp:category/>
  <cp:version/>
  <cp:contentType/>
  <cp:contentStatus/>
</cp:coreProperties>
</file>