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tabRatio="601" activeTab="0"/>
  </bookViews>
  <sheets>
    <sheet name="FV" sheetId="1" r:id="rId1"/>
    <sheet name="Výsledek FV" sheetId="2" r:id="rId2"/>
  </sheets>
  <definedNames>
    <definedName name="_xlnm.Print_Area" localSheetId="0">'FV'!$A$1:$K$56</definedName>
  </definedNames>
  <calcPr fullCalcOnLoad="1"/>
</workbook>
</file>

<file path=xl/comments2.xml><?xml version="1.0" encoding="utf-8"?>
<comments xmlns="http://schemas.openxmlformats.org/spreadsheetml/2006/main">
  <authors>
    <author>kozohor</author>
  </authors>
  <commentList>
    <comment ref="D25" authorId="0">
      <text>
        <r>
          <rPr>
            <b/>
            <sz val="8"/>
            <rFont val="Tahoma"/>
            <family val="0"/>
          </rPr>
          <t>kozohor:</t>
        </r>
        <r>
          <rPr>
            <sz val="8"/>
            <rFont val="Tahoma"/>
            <family val="0"/>
          </rPr>
          <t xml:space="preserve">
řádek se vyplní pouze v případě, že ze zdrojů (bez soc. fondu a fondu ŽP) nebudou uhrazeny všechny potřeby</t>
        </r>
      </text>
    </comment>
  </commentList>
</comments>
</file>

<file path=xl/sharedStrings.xml><?xml version="1.0" encoding="utf-8"?>
<sst xmlns="http://schemas.openxmlformats.org/spreadsheetml/2006/main" count="213" uniqueCount="125">
  <si>
    <t>Volby do Senátu a Parlamentu ČR</t>
  </si>
  <si>
    <t>Sociální dávky</t>
  </si>
  <si>
    <t>(skutečnost)</t>
  </si>
  <si>
    <t xml:space="preserve">Rozdíl </t>
  </si>
  <si>
    <t>z MČ</t>
  </si>
  <si>
    <t>z MMB</t>
  </si>
  <si>
    <t>Účelový</t>
  </si>
  <si>
    <t>znak</t>
  </si>
  <si>
    <t>Přechodný pobyt pro staré občany</t>
  </si>
  <si>
    <t xml:space="preserve">Zůstatek </t>
  </si>
  <si>
    <t xml:space="preserve">z finančního </t>
  </si>
  <si>
    <t xml:space="preserve">vypořádání </t>
  </si>
  <si>
    <t>Součet</t>
  </si>
  <si>
    <t xml:space="preserve">sl.1 + sl.2 </t>
  </si>
  <si>
    <t>a</t>
  </si>
  <si>
    <t>b</t>
  </si>
  <si>
    <t xml:space="preserve">v Kč   </t>
  </si>
  <si>
    <t>x</t>
  </si>
  <si>
    <t>Celkem:</t>
  </si>
  <si>
    <t>Neodvedené vymožené výživné</t>
  </si>
  <si>
    <t>Neodvedený správní poplatek z VHA na FÚ</t>
  </si>
  <si>
    <t xml:space="preserve">Neodesláno </t>
  </si>
  <si>
    <t>na MMB, FÚ</t>
  </si>
  <si>
    <t>1.</t>
  </si>
  <si>
    <t>2.</t>
  </si>
  <si>
    <t>3.(=1.)</t>
  </si>
  <si>
    <t>Text</t>
  </si>
  <si>
    <t>Příjmy z prodeje nemovitého majetku města Brna:</t>
  </si>
  <si>
    <t>Zaslané</t>
  </si>
  <si>
    <t>Nezaslané</t>
  </si>
  <si>
    <t>Celkem obdržené</t>
  </si>
  <si>
    <t>Výpočet</t>
  </si>
  <si>
    <t>na MMB</t>
  </si>
  <si>
    <t>MČ z prodeje</t>
  </si>
  <si>
    <t>částky příslušného</t>
  </si>
  <si>
    <t>v roce</t>
  </si>
  <si>
    <t>%</t>
  </si>
  <si>
    <t>z MMB na MČ = sl.4</t>
  </si>
  <si>
    <t>z MČ na MMB = sl.2</t>
  </si>
  <si>
    <t>Příjmy z prodeje nemovitého majetku města Brna</t>
  </si>
  <si>
    <t>Zůstatek</t>
  </si>
  <si>
    <t xml:space="preserve">prostředků </t>
  </si>
  <si>
    <t>k využití</t>
  </si>
  <si>
    <t>v roce 2004</t>
  </si>
  <si>
    <t xml:space="preserve">Vyúčtování dotací </t>
  </si>
  <si>
    <t xml:space="preserve">Finanční vypořádání s rozpočtem města Brna </t>
  </si>
  <si>
    <t>Poskytnuto</t>
  </si>
  <si>
    <t>Použito</t>
  </si>
  <si>
    <t>Aktivní politika zaměstnanosti</t>
  </si>
  <si>
    <t>v roce 2005</t>
  </si>
  <si>
    <t>Bydlení azylantů a rozvoj obce</t>
  </si>
  <si>
    <t>sl.3 - sl.4</t>
  </si>
  <si>
    <t>roku 2003</t>
  </si>
  <si>
    <t>Finanční vypořádání za rok 2004</t>
  </si>
  <si>
    <t>k</t>
  </si>
  <si>
    <t xml:space="preserve">(vratka dotace při </t>
  </si>
  <si>
    <t>finan. vypořádání)</t>
  </si>
  <si>
    <t>Volby do Evropského parlamentu</t>
  </si>
  <si>
    <t>Místní referendum</t>
  </si>
  <si>
    <t>Výdaje spojené s úpravami býv. kina Svět</t>
  </si>
  <si>
    <t>Účelové dotace a návratné finanční výpomoci z rozpočtu města Brna - Fond bytové výstavby</t>
  </si>
  <si>
    <t>Účelové dotace poskytnuté z rozpočtu města Brna</t>
  </si>
  <si>
    <t>Dotace ze státního rozpočtu</t>
  </si>
  <si>
    <t>Regenerace bytových domů - dotace</t>
  </si>
  <si>
    <t>k 31.12.2004</t>
  </si>
  <si>
    <t>TI Habří pro 90 b.j. - II.etapa - dotace</t>
  </si>
  <si>
    <t>TI Holzova pro 74 b.j. - II.etapa - dotace</t>
  </si>
  <si>
    <t>TI Chmelnice pro 8 b.j. v RD - dotace</t>
  </si>
  <si>
    <t>Regenerace bytových domů - půjčka</t>
  </si>
  <si>
    <t>Neodvedené platby do 31.12.2004</t>
  </si>
  <si>
    <t>Účelové návratné finanční výpomoci z rozpočtu města Brna</t>
  </si>
  <si>
    <t>Kanalizační přípojky - půjčka (ORG 3383)</t>
  </si>
  <si>
    <t>Neodved. poplatky - cestovní doklady</t>
  </si>
  <si>
    <t>Neodvedená DPH</t>
  </si>
  <si>
    <r>
      <t xml:space="preserve">1. </t>
    </r>
    <r>
      <rPr>
        <sz val="9"/>
        <rFont val="Arial CE"/>
        <family val="2"/>
      </rPr>
      <t xml:space="preserve"> 20% příjmů z prodeje nemovitého majetku města</t>
    </r>
  </si>
  <si>
    <r>
      <t xml:space="preserve">2. </t>
    </r>
    <r>
      <rPr>
        <sz val="9"/>
        <rFont val="Arial CE"/>
        <family val="2"/>
      </rPr>
      <t xml:space="preserve"> 10% z kupní ceny nemovitostí prodaných dle Pravidel ... </t>
    </r>
  </si>
  <si>
    <t xml:space="preserve"> bod 2. 10 % = celkový příjem x 0,10. Výpočet provedl ORF MMB na základě podkladů dodaných BO MMB. </t>
  </si>
  <si>
    <t xml:space="preserve">             Výpočet provedl ORF MMB na základě podkladů dodaných MO MMB.</t>
  </si>
  <si>
    <t>údaj z BO MMB</t>
  </si>
  <si>
    <t xml:space="preserve"> bod 1. 20 % výpočet = celkový příjem snížený o daň z převodu nemovitostí a výdaje související s prodejem x 0,20. Tyto příjmy se rozdělí městským částem procentním podílem kritérií pro rozdělení neúčelové dotace z rozpočtu města. </t>
  </si>
  <si>
    <t xml:space="preserve">Přehled o výsledku finančního vypořádání </t>
  </si>
  <si>
    <t>Název finanční operace</t>
  </si>
  <si>
    <t xml:space="preserve">v Kč i hal. </t>
  </si>
  <si>
    <t>A: ZDROJE finančního vypořádání</t>
  </si>
  <si>
    <t xml:space="preserve">  a) přebytek</t>
  </si>
  <si>
    <t xml:space="preserve">  b) schodek</t>
  </si>
  <si>
    <t>3.</t>
  </si>
  <si>
    <t xml:space="preserve">Převody z rozpočtu města do rozpočtu MČ </t>
  </si>
  <si>
    <t>4.</t>
  </si>
  <si>
    <t>5.</t>
  </si>
  <si>
    <t xml:space="preserve">Ú h r n   z d r o j ů    (ř.1 až ř.4, kromě ř. 1b) </t>
  </si>
  <si>
    <t>B. POTŘEBY finančního vypořádání</t>
  </si>
  <si>
    <t>6.</t>
  </si>
  <si>
    <t>7.</t>
  </si>
  <si>
    <t>Ostatní potřeby (např.vymož.výživné, odvod na FÚ)</t>
  </si>
  <si>
    <t>8.</t>
  </si>
  <si>
    <t>Ú h r n   p o t ř e b    (ř.6 + ř. 7)</t>
  </si>
  <si>
    <t>9.</t>
  </si>
  <si>
    <t xml:space="preserve">Úhrada potřeb (ř. 8) </t>
  </si>
  <si>
    <t xml:space="preserve">  a) ze zdrojů na ř. 5 bez ř. 2a </t>
  </si>
  <si>
    <t xml:space="preserve">  b) k tíži rozpočtu 2005 - tvorba FRR</t>
  </si>
  <si>
    <t>10.</t>
  </si>
  <si>
    <t>Úhrada schodku ř. 1b</t>
  </si>
  <si>
    <t xml:space="preserve">  a) ze zdrojů na ř. 5 bez ř. 2a po odečtení ř. 9a</t>
  </si>
  <si>
    <t xml:space="preserve">  b) k tíži rozpočtu roku 2005 a dalších rozp. období</t>
  </si>
  <si>
    <t>11.</t>
  </si>
  <si>
    <t>Zdroje po finančním vypořádání (ř. 5 - ř. 9a - ř. 10a )</t>
  </si>
  <si>
    <t>12.</t>
  </si>
  <si>
    <t>Potřeby po finančním vypořádání (ř. 9b + ř. 10b)</t>
  </si>
  <si>
    <t>Řádek</t>
  </si>
  <si>
    <t xml:space="preserve">V ý s l e d e k    h o s p o d a ř e n í            </t>
  </si>
  <si>
    <t xml:space="preserve">  a) z toho sociální fond a fond veřejné sbírky</t>
  </si>
  <si>
    <t xml:space="preserve">Ostatní zdroje   </t>
  </si>
  <si>
    <t>Účetní stav účelových fondů</t>
  </si>
  <si>
    <t xml:space="preserve">Převody z rozpočtu MČ do rozpočtu  města </t>
  </si>
  <si>
    <t xml:space="preserve">( Pozn.: Tabulka vychází z formuláře MMB pro finanční vypořádání r.2004) </t>
  </si>
  <si>
    <t>MČ Brno-Líšeň s městem Brnem za rok 2004</t>
  </si>
  <si>
    <t>Finanční vypořádání</t>
  </si>
  <si>
    <t>ZDROJE</t>
  </si>
  <si>
    <t>POTŘEBY</t>
  </si>
  <si>
    <r>
      <t>.</t>
    </r>
    <r>
      <rPr>
        <sz val="10"/>
        <rFont val="Arial CE"/>
        <family val="2"/>
      </rPr>
      <t>= doplatek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</si>
  <si>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odeslání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</si>
  <si>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zaslání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</si>
  <si>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doplatek z MMB</t>
    </r>
    <r>
      <rPr>
        <sz val="10"/>
        <color indexed="9"/>
        <rFont val="Arial CE"/>
        <family val="2"/>
      </rPr>
      <t>.</t>
    </r>
  </si>
  <si>
    <r>
      <t>.</t>
    </r>
    <r>
      <rPr>
        <sz val="10"/>
        <rFont val="Arial CE"/>
        <family val="2"/>
      </rPr>
      <t>= k odeslání z MČ</t>
    </r>
    <r>
      <rPr>
        <sz val="10"/>
        <color indexed="9"/>
        <rFont val="Arial CE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</si>
</sst>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14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39" fontId="0" fillId="0" borderId="29" xfId="0" applyNumberFormat="1" applyFont="1" applyBorder="1" applyAlignment="1">
      <alignment horizontal="right" vertical="center"/>
    </xf>
    <xf numFmtId="39" fontId="0" fillId="0" borderId="29" xfId="0" applyNumberFormat="1" applyFont="1" applyBorder="1" applyAlignment="1">
      <alignment horizontal="right"/>
    </xf>
    <xf numFmtId="39" fontId="0" fillId="0" borderId="30" xfId="0" applyNumberFormat="1" applyFont="1" applyBorder="1" applyAlignment="1">
      <alignment horizontal="right"/>
    </xf>
    <xf numFmtId="39" fontId="0" fillId="0" borderId="22" xfId="0" applyNumberFormat="1" applyFont="1" applyBorder="1" applyAlignment="1">
      <alignment horizontal="right"/>
    </xf>
    <xf numFmtId="39" fontId="0" fillId="0" borderId="31" xfId="0" applyNumberFormat="1" applyFont="1" applyBorder="1" applyAlignment="1">
      <alignment horizontal="right"/>
    </xf>
    <xf numFmtId="39" fontId="0" fillId="0" borderId="32" xfId="0" applyNumberFormat="1" applyFont="1" applyBorder="1" applyAlignment="1">
      <alignment horizontal="right"/>
    </xf>
    <xf numFmtId="39" fontId="0" fillId="0" borderId="33" xfId="0" applyNumberFormat="1" applyFont="1" applyBorder="1" applyAlignment="1">
      <alignment horizontal="right"/>
    </xf>
    <xf numFmtId="39" fontId="0" fillId="0" borderId="34" xfId="0" applyNumberFormat="1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9" fontId="0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9" fontId="0" fillId="0" borderId="30" xfId="0" applyNumberFormat="1" applyFont="1" applyBorder="1" applyAlignment="1">
      <alignment horizontal="center"/>
    </xf>
    <xf numFmtId="39" fontId="0" fillId="0" borderId="22" xfId="0" applyNumberFormat="1" applyFont="1" applyBorder="1" applyAlignment="1">
      <alignment horizontal="center"/>
    </xf>
    <xf numFmtId="39" fontId="0" fillId="0" borderId="28" xfId="0" applyNumberFormat="1" applyFont="1" applyBorder="1" applyAlignment="1">
      <alignment horizontal="center"/>
    </xf>
    <xf numFmtId="39" fontId="0" fillId="0" borderId="23" xfId="0" applyNumberFormat="1" applyFont="1" applyBorder="1" applyAlignment="1">
      <alignment horizontal="center"/>
    </xf>
    <xf numFmtId="39" fontId="0" fillId="0" borderId="35" xfId="0" applyNumberFormat="1" applyFont="1" applyBorder="1" applyAlignment="1">
      <alignment horizontal="center"/>
    </xf>
    <xf numFmtId="39" fontId="0" fillId="0" borderId="36" xfId="0" applyNumberFormat="1" applyFont="1" applyBorder="1" applyAlignment="1">
      <alignment horizontal="center"/>
    </xf>
    <xf numFmtId="39" fontId="0" fillId="0" borderId="34" xfId="0" applyNumberFormat="1" applyFont="1" applyBorder="1" applyAlignment="1">
      <alignment horizontal="center"/>
    </xf>
    <xf numFmtId="39" fontId="0" fillId="0" borderId="32" xfId="0" applyNumberFormat="1" applyFont="1" applyBorder="1" applyAlignment="1">
      <alignment horizontal="center"/>
    </xf>
    <xf numFmtId="39" fontId="0" fillId="0" borderId="37" xfId="0" applyNumberFormat="1" applyFont="1" applyBorder="1" applyAlignment="1">
      <alignment horizontal="center"/>
    </xf>
    <xf numFmtId="39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0" xfId="0" applyFont="1" applyBorder="1" applyAlignment="1">
      <alignment/>
    </xf>
    <xf numFmtId="39" fontId="0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39" fontId="1" fillId="0" borderId="42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39" fontId="1" fillId="0" borderId="5" xfId="0" applyNumberFormat="1" applyFont="1" applyBorder="1" applyAlignment="1">
      <alignment horizontal="right"/>
    </xf>
    <xf numFmtId="39" fontId="0" fillId="0" borderId="32" xfId="0" applyNumberFormat="1" applyFont="1" applyBorder="1" applyAlignment="1">
      <alignment horizontal="right" vertical="center"/>
    </xf>
    <xf numFmtId="39" fontId="1" fillId="0" borderId="43" xfId="0" applyNumberFormat="1" applyFont="1" applyBorder="1" applyAlignment="1">
      <alignment horizontal="right"/>
    </xf>
    <xf numFmtId="39" fontId="1" fillId="0" borderId="28" xfId="0" applyNumberFormat="1" applyFont="1" applyBorder="1" applyAlignment="1">
      <alignment horizontal="right"/>
    </xf>
    <xf numFmtId="39" fontId="0" fillId="0" borderId="44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right"/>
    </xf>
    <xf numFmtId="39" fontId="1" fillId="0" borderId="45" xfId="0" applyNumberFormat="1" applyFont="1" applyBorder="1" applyAlignment="1">
      <alignment horizontal="right"/>
    </xf>
    <xf numFmtId="39" fontId="0" fillId="0" borderId="39" xfId="0" applyNumberFormat="1" applyFont="1" applyBorder="1" applyAlignment="1">
      <alignment horizontal="right"/>
    </xf>
    <xf numFmtId="39" fontId="1" fillId="0" borderId="46" xfId="0" applyNumberFormat="1" applyFont="1" applyFill="1" applyBorder="1" applyAlignment="1">
      <alignment horizontal="center" vertical="center"/>
    </xf>
    <xf numFmtId="39" fontId="1" fillId="0" borderId="13" xfId="0" applyNumberFormat="1" applyFont="1" applyBorder="1" applyAlignment="1">
      <alignment horizontal="right"/>
    </xf>
    <xf numFmtId="39" fontId="1" fillId="0" borderId="47" xfId="0" applyNumberFormat="1" applyFont="1" applyBorder="1" applyAlignment="1">
      <alignment horizontal="right"/>
    </xf>
    <xf numFmtId="39" fontId="1" fillId="0" borderId="46" xfId="0" applyNumberFormat="1" applyFont="1" applyBorder="1" applyAlignment="1">
      <alignment horizontal="right"/>
    </xf>
    <xf numFmtId="0" fontId="0" fillId="0" borderId="8" xfId="0" applyFont="1" applyFill="1" applyBorder="1" applyAlignment="1">
      <alignment/>
    </xf>
    <xf numFmtId="39" fontId="0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9" fontId="0" fillId="0" borderId="29" xfId="0" applyNumberFormat="1" applyFont="1" applyBorder="1" applyAlignment="1">
      <alignment/>
    </xf>
    <xf numFmtId="39" fontId="0" fillId="0" borderId="33" xfId="0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9" fontId="0" fillId="0" borderId="27" xfId="0" applyNumberFormat="1" applyFont="1" applyBorder="1" applyAlignment="1">
      <alignment horizontal="left"/>
    </xf>
    <xf numFmtId="4" fontId="0" fillId="0" borderId="55" xfId="0" applyNumberFormat="1" applyFont="1" applyBorder="1" applyAlignment="1">
      <alignment horizontal="center"/>
    </xf>
    <xf numFmtId="9" fontId="0" fillId="0" borderId="41" xfId="0" applyNumberFormat="1" applyFont="1" applyBorder="1" applyAlignment="1">
      <alignment horizontal="left"/>
    </xf>
    <xf numFmtId="4" fontId="0" fillId="0" borderId="5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4" fontId="1" fillId="0" borderId="56" xfId="0" applyNumberFormat="1" applyFont="1" applyBorder="1" applyAlignment="1">
      <alignment horizontal="right"/>
    </xf>
    <xf numFmtId="39" fontId="1" fillId="0" borderId="5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39" fontId="0" fillId="0" borderId="48" xfId="0" applyNumberFormat="1" applyFont="1" applyFill="1" applyBorder="1" applyAlignment="1">
      <alignment horizontal="center" vertical="center"/>
    </xf>
    <xf numFmtId="39" fontId="0" fillId="0" borderId="23" xfId="0" applyNumberFormat="1" applyFont="1" applyBorder="1" applyAlignment="1">
      <alignment horizontal="right" vertical="center"/>
    </xf>
    <xf numFmtId="39" fontId="0" fillId="0" borderId="40" xfId="0" applyNumberFormat="1" applyFont="1" applyFill="1" applyBorder="1" applyAlignment="1">
      <alignment horizontal="center" vertical="center"/>
    </xf>
    <xf numFmtId="39" fontId="0" fillId="0" borderId="23" xfId="0" applyNumberFormat="1" applyFont="1" applyBorder="1" applyAlignment="1">
      <alignment horizontal="right"/>
    </xf>
    <xf numFmtId="39" fontId="1" fillId="0" borderId="35" xfId="0" applyNumberFormat="1" applyFont="1" applyFill="1" applyBorder="1" applyAlignment="1">
      <alignment horizontal="center" vertical="center"/>
    </xf>
    <xf numFmtId="39" fontId="0" fillId="0" borderId="32" xfId="0" applyNumberFormat="1" applyFont="1" applyBorder="1" applyAlignment="1">
      <alignment/>
    </xf>
    <xf numFmtId="39" fontId="0" fillId="0" borderId="5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39" fontId="0" fillId="0" borderId="59" xfId="0" applyNumberFormat="1" applyFont="1" applyBorder="1" applyAlignment="1">
      <alignment horizontal="center"/>
    </xf>
    <xf numFmtId="39" fontId="1" fillId="0" borderId="60" xfId="0" applyNumberFormat="1" applyFont="1" applyBorder="1" applyAlignment="1">
      <alignment horizontal="right"/>
    </xf>
    <xf numFmtId="39" fontId="0" fillId="0" borderId="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39" fontId="12" fillId="0" borderId="56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39" fontId="13" fillId="0" borderId="55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39" fontId="12" fillId="0" borderId="55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39" fontId="13" fillId="0" borderId="4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9" fontId="13" fillId="0" borderId="61" xfId="0" applyNumberFormat="1" applyFont="1" applyBorder="1" applyAlignment="1">
      <alignment horizontal="right" vertical="center"/>
    </xf>
    <xf numFmtId="39" fontId="13" fillId="0" borderId="15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39" fontId="13" fillId="0" borderId="56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39" fontId="12" fillId="0" borderId="62" xfId="0" applyNumberFormat="1" applyFont="1" applyBorder="1" applyAlignment="1">
      <alignment horizontal="right" vertical="center"/>
    </xf>
    <xf numFmtId="0" fontId="12" fillId="0" borderId="58" xfId="0" applyFont="1" applyBorder="1" applyAlignment="1">
      <alignment vertical="center"/>
    </xf>
    <xf numFmtId="39" fontId="13" fillId="0" borderId="58" xfId="0" applyNumberFormat="1" applyFont="1" applyBorder="1" applyAlignment="1">
      <alignment horizontal="right" vertical="center"/>
    </xf>
    <xf numFmtId="39" fontId="12" fillId="0" borderId="33" xfId="0" applyNumberFormat="1" applyFont="1" applyBorder="1" applyAlignment="1">
      <alignment horizontal="right" vertical="center"/>
    </xf>
    <xf numFmtId="39" fontId="12" fillId="0" borderId="29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9" fontId="13" fillId="0" borderId="3" xfId="0" applyNumberFormat="1" applyFont="1" applyBorder="1" applyAlignment="1">
      <alignment horizontal="right" vertical="center"/>
    </xf>
    <xf numFmtId="0" fontId="13" fillId="0" borderId="6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39" fontId="13" fillId="0" borderId="6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11.00390625" style="10" customWidth="1"/>
    <col min="2" max="2" width="36.75390625" style="10" customWidth="1"/>
    <col min="3" max="3" width="8.25390625" style="10" customWidth="1"/>
    <col min="4" max="11" width="18.125" style="10" customWidth="1"/>
    <col min="12" max="16384" width="9.125" style="10" customWidth="1"/>
  </cols>
  <sheetData>
    <row r="1" spans="2:11" ht="20.25">
      <c r="B1" s="198" t="s">
        <v>53</v>
      </c>
      <c r="C1" s="198"/>
      <c r="D1" s="198"/>
      <c r="E1" s="198"/>
      <c r="F1" s="198"/>
      <c r="G1" s="198"/>
      <c r="H1" s="198"/>
      <c r="I1" s="198"/>
      <c r="J1" s="198"/>
      <c r="K1" s="199"/>
    </row>
    <row r="2" spans="2:10" ht="15" customHeight="1">
      <c r="B2" s="46"/>
      <c r="C2" s="46"/>
      <c r="D2" s="46"/>
      <c r="E2" s="46"/>
      <c r="F2" s="46"/>
      <c r="G2" s="46"/>
      <c r="H2" s="46"/>
      <c r="I2" s="46"/>
      <c r="J2" s="46"/>
    </row>
    <row r="3" spans="2:11" ht="18">
      <c r="B3" s="204" t="s">
        <v>45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2:11" ht="15" customHeight="1">
      <c r="B4" s="130"/>
      <c r="C4" s="131"/>
      <c r="D4" s="131"/>
      <c r="E4" s="131"/>
      <c r="F4" s="131"/>
      <c r="G4" s="131"/>
      <c r="H4" s="131"/>
      <c r="I4" s="131"/>
      <c r="J4" s="131"/>
      <c r="K4" s="131"/>
    </row>
    <row r="5" spans="2:11" ht="16.5" thickBot="1">
      <c r="B5" s="126" t="s">
        <v>44</v>
      </c>
      <c r="I5" s="62"/>
      <c r="J5" s="62"/>
      <c r="K5" s="62" t="s">
        <v>16</v>
      </c>
    </row>
    <row r="6" spans="2:11" ht="12.75">
      <c r="B6" s="17"/>
      <c r="C6" s="20"/>
      <c r="D6" s="25" t="s">
        <v>9</v>
      </c>
      <c r="E6" s="5"/>
      <c r="F6" s="40"/>
      <c r="G6" s="1"/>
      <c r="H6" s="3"/>
      <c r="I6" s="206" t="s">
        <v>117</v>
      </c>
      <c r="J6" s="207"/>
      <c r="K6" s="128" t="s">
        <v>40</v>
      </c>
    </row>
    <row r="7" spans="2:11" ht="12.75">
      <c r="B7" s="18"/>
      <c r="C7" s="21" t="s">
        <v>6</v>
      </c>
      <c r="D7" s="26" t="s">
        <v>10</v>
      </c>
      <c r="E7" s="6" t="s">
        <v>46</v>
      </c>
      <c r="F7" s="41" t="s">
        <v>12</v>
      </c>
      <c r="G7" s="2" t="s">
        <v>47</v>
      </c>
      <c r="H7" s="8" t="s">
        <v>3</v>
      </c>
      <c r="I7" s="184" t="s">
        <v>118</v>
      </c>
      <c r="J7" s="185" t="s">
        <v>119</v>
      </c>
      <c r="K7" s="129" t="s">
        <v>41</v>
      </c>
    </row>
    <row r="8" spans="2:11" ht="12.75">
      <c r="B8" s="41" t="s">
        <v>26</v>
      </c>
      <c r="C8" s="21" t="s">
        <v>7</v>
      </c>
      <c r="D8" s="26" t="s">
        <v>11</v>
      </c>
      <c r="E8" s="6" t="s">
        <v>54</v>
      </c>
      <c r="F8" s="41"/>
      <c r="G8" s="2" t="s">
        <v>2</v>
      </c>
      <c r="H8" s="9" t="s">
        <v>55</v>
      </c>
      <c r="I8" s="186" t="s">
        <v>120</v>
      </c>
      <c r="J8" s="187" t="s">
        <v>121</v>
      </c>
      <c r="K8" s="129" t="s">
        <v>42</v>
      </c>
    </row>
    <row r="9" spans="2:11" ht="12.75">
      <c r="B9" s="18"/>
      <c r="C9" s="21"/>
      <c r="D9" s="27" t="s">
        <v>52</v>
      </c>
      <c r="E9" s="7">
        <v>38352</v>
      </c>
      <c r="F9" s="42"/>
      <c r="G9" s="11" t="s">
        <v>64</v>
      </c>
      <c r="H9" s="9" t="s">
        <v>56</v>
      </c>
      <c r="I9" s="21" t="s">
        <v>5</v>
      </c>
      <c r="J9" s="19" t="s">
        <v>4</v>
      </c>
      <c r="K9" s="129" t="s">
        <v>49</v>
      </c>
    </row>
    <row r="10" spans="2:11" ht="13.5" thickBot="1">
      <c r="B10" s="18"/>
      <c r="C10" s="22"/>
      <c r="D10" s="26"/>
      <c r="E10" s="14"/>
      <c r="F10" s="43" t="s">
        <v>13</v>
      </c>
      <c r="G10" s="4"/>
      <c r="H10" s="12" t="s">
        <v>51</v>
      </c>
      <c r="I10" s="21"/>
      <c r="J10" s="19"/>
      <c r="K10" s="19"/>
    </row>
    <row r="11" spans="2:11" ht="13.5" thickBot="1">
      <c r="B11" s="15" t="s">
        <v>14</v>
      </c>
      <c r="C11" s="23" t="s">
        <v>15</v>
      </c>
      <c r="D11" s="28">
        <v>1</v>
      </c>
      <c r="E11" s="34">
        <v>2</v>
      </c>
      <c r="F11" s="44">
        <v>3</v>
      </c>
      <c r="G11" s="45">
        <v>4</v>
      </c>
      <c r="H11" s="24">
        <v>5</v>
      </c>
      <c r="I11" s="23">
        <v>7</v>
      </c>
      <c r="J11" s="16">
        <v>6</v>
      </c>
      <c r="K11" s="16">
        <v>6</v>
      </c>
    </row>
    <row r="12" spans="2:11" ht="12.75">
      <c r="B12" s="36" t="s">
        <v>62</v>
      </c>
      <c r="C12" s="29"/>
      <c r="D12" s="30"/>
      <c r="E12" s="31"/>
      <c r="F12" s="32"/>
      <c r="G12" s="32"/>
      <c r="H12" s="33"/>
      <c r="I12" s="29"/>
      <c r="J12" s="73"/>
      <c r="K12" s="73"/>
    </row>
    <row r="13" spans="2:11" ht="12.75">
      <c r="B13" s="48" t="s">
        <v>48</v>
      </c>
      <c r="C13" s="38">
        <v>13101</v>
      </c>
      <c r="D13" s="133" t="s">
        <v>17</v>
      </c>
      <c r="E13" s="94">
        <v>135042</v>
      </c>
      <c r="F13" s="138">
        <v>135042</v>
      </c>
      <c r="G13" s="103">
        <v>135042</v>
      </c>
      <c r="H13" s="53">
        <f>F13-G13</f>
        <v>0</v>
      </c>
      <c r="I13" s="70" t="s">
        <v>17</v>
      </c>
      <c r="J13" s="66" t="s">
        <v>17</v>
      </c>
      <c r="K13" s="66" t="s">
        <v>17</v>
      </c>
    </row>
    <row r="14" spans="2:11" ht="12.75">
      <c r="B14" s="48" t="s">
        <v>50</v>
      </c>
      <c r="C14" s="38">
        <v>14336</v>
      </c>
      <c r="D14" s="133" t="s">
        <v>17</v>
      </c>
      <c r="E14" s="134">
        <v>540000</v>
      </c>
      <c r="F14" s="81">
        <v>540000</v>
      </c>
      <c r="G14" s="52">
        <v>540000</v>
      </c>
      <c r="H14" s="53">
        <f>F14-G14</f>
        <v>0</v>
      </c>
      <c r="I14" s="70" t="s">
        <v>17</v>
      </c>
      <c r="J14" s="66" t="s">
        <v>17</v>
      </c>
      <c r="K14" s="66" t="s">
        <v>17</v>
      </c>
    </row>
    <row r="15" spans="2:11" ht="12.75">
      <c r="B15" s="49" t="s">
        <v>1</v>
      </c>
      <c r="C15" s="37">
        <v>98072</v>
      </c>
      <c r="D15" s="135" t="s">
        <v>17</v>
      </c>
      <c r="E15" s="55">
        <v>32000000</v>
      </c>
      <c r="F15" s="59">
        <f>E15</f>
        <v>32000000</v>
      </c>
      <c r="G15" s="58">
        <v>29890618</v>
      </c>
      <c r="H15" s="53">
        <f>F15-G15</f>
        <v>2109382</v>
      </c>
      <c r="I15" s="69" t="s">
        <v>17</v>
      </c>
      <c r="J15" s="55">
        <f>H15</f>
        <v>2109382</v>
      </c>
      <c r="K15" s="66" t="s">
        <v>17</v>
      </c>
    </row>
    <row r="16" spans="2:11" ht="12.75">
      <c r="B16" s="49" t="s">
        <v>0</v>
      </c>
      <c r="C16" s="37">
        <v>98193</v>
      </c>
      <c r="D16" s="135" t="s">
        <v>17</v>
      </c>
      <c r="E16" s="55">
        <v>585000</v>
      </c>
      <c r="F16" s="59">
        <f>E16</f>
        <v>585000</v>
      </c>
      <c r="G16" s="58">
        <v>655817.1</v>
      </c>
      <c r="H16" s="53">
        <f>F16-G16</f>
        <v>-70817.09999999998</v>
      </c>
      <c r="I16" s="59">
        <f>-H16</f>
        <v>70817.09999999998</v>
      </c>
      <c r="J16" s="66" t="s">
        <v>17</v>
      </c>
      <c r="K16" s="66" t="s">
        <v>17</v>
      </c>
    </row>
    <row r="17" spans="2:11" ht="12.75">
      <c r="B17" s="49" t="s">
        <v>57</v>
      </c>
      <c r="C17" s="37">
        <v>98348</v>
      </c>
      <c r="D17" s="135" t="s">
        <v>17</v>
      </c>
      <c r="E17" s="55">
        <v>470995.1</v>
      </c>
      <c r="F17" s="59">
        <f>E17</f>
        <v>470995.1</v>
      </c>
      <c r="G17" s="58">
        <v>470995.1</v>
      </c>
      <c r="H17" s="53">
        <f>F17-G17</f>
        <v>0</v>
      </c>
      <c r="I17" s="69" t="s">
        <v>17</v>
      </c>
      <c r="J17" s="66" t="s">
        <v>17</v>
      </c>
      <c r="K17" s="66" t="s">
        <v>17</v>
      </c>
    </row>
    <row r="18" spans="2:11" ht="13.5" thickBot="1">
      <c r="B18" s="77" t="s">
        <v>18</v>
      </c>
      <c r="C18" s="51"/>
      <c r="D18" s="137"/>
      <c r="E18" s="83">
        <f aca="true" t="shared" si="0" ref="E18:K18">SUM(E13:E17)</f>
        <v>33731037.1</v>
      </c>
      <c r="F18" s="82">
        <f t="shared" si="0"/>
        <v>33731037.1</v>
      </c>
      <c r="G18" s="80">
        <f t="shared" si="0"/>
        <v>31692472.200000003</v>
      </c>
      <c r="H18" s="80">
        <f t="shared" si="0"/>
        <v>2038564.9</v>
      </c>
      <c r="I18" s="82">
        <f t="shared" si="0"/>
        <v>70817.09999999998</v>
      </c>
      <c r="J18" s="83">
        <f t="shared" si="0"/>
        <v>2109382</v>
      </c>
      <c r="K18" s="83">
        <f t="shared" si="0"/>
        <v>0</v>
      </c>
    </row>
    <row r="19" spans="2:11" ht="12.75">
      <c r="B19" s="36" t="s">
        <v>61</v>
      </c>
      <c r="C19" s="33"/>
      <c r="D19" s="60"/>
      <c r="E19" s="61"/>
      <c r="F19" s="61"/>
      <c r="G19" s="61"/>
      <c r="H19" s="61"/>
      <c r="I19" s="61"/>
      <c r="J19" s="87"/>
      <c r="K19" s="87"/>
    </row>
    <row r="20" spans="2:11" ht="12.75">
      <c r="B20" s="48" t="s">
        <v>58</v>
      </c>
      <c r="C20" s="39">
        <v>32</v>
      </c>
      <c r="D20" s="84" t="s">
        <v>17</v>
      </c>
      <c r="E20" s="56">
        <v>132000</v>
      </c>
      <c r="F20" s="53">
        <f>E20</f>
        <v>132000</v>
      </c>
      <c r="G20" s="57">
        <v>124964.5</v>
      </c>
      <c r="H20" s="53">
        <f>F20-G20</f>
        <v>7035.5</v>
      </c>
      <c r="I20" s="70" t="s">
        <v>17</v>
      </c>
      <c r="J20" s="136">
        <f>H20</f>
        <v>7035.5</v>
      </c>
      <c r="K20" s="66" t="s">
        <v>17</v>
      </c>
    </row>
    <row r="21" spans="2:11" ht="12.75">
      <c r="B21" s="48" t="s">
        <v>8</v>
      </c>
      <c r="C21" s="39">
        <v>174</v>
      </c>
      <c r="D21" s="84" t="s">
        <v>17</v>
      </c>
      <c r="E21" s="56">
        <v>1224000</v>
      </c>
      <c r="F21" s="53">
        <f>E21</f>
        <v>1224000</v>
      </c>
      <c r="G21" s="57">
        <v>1224000</v>
      </c>
      <c r="H21" s="53">
        <f>F21-G21</f>
        <v>0</v>
      </c>
      <c r="I21" s="70" t="s">
        <v>17</v>
      </c>
      <c r="J21" s="66" t="s">
        <v>17</v>
      </c>
      <c r="K21" s="66" t="s">
        <v>17</v>
      </c>
    </row>
    <row r="22" spans="2:11" ht="12.75">
      <c r="B22" s="48" t="s">
        <v>59</v>
      </c>
      <c r="C22" s="39"/>
      <c r="D22" s="84" t="s">
        <v>17</v>
      </c>
      <c r="E22" s="56">
        <v>600000</v>
      </c>
      <c r="F22" s="53">
        <f>E22</f>
        <v>600000</v>
      </c>
      <c r="G22" s="57">
        <v>599998</v>
      </c>
      <c r="H22" s="53">
        <f>F22-G22</f>
        <v>2</v>
      </c>
      <c r="I22" s="70" t="s">
        <v>17</v>
      </c>
      <c r="J22" s="136">
        <f>H22</f>
        <v>2</v>
      </c>
      <c r="K22" s="66" t="s">
        <v>17</v>
      </c>
    </row>
    <row r="23" spans="2:11" ht="13.5" thickBot="1">
      <c r="B23" s="77" t="s">
        <v>18</v>
      </c>
      <c r="C23" s="85"/>
      <c r="D23" s="88"/>
      <c r="E23" s="89">
        <f aca="true" t="shared" si="1" ref="E23:K23">SUM(E20:E22)</f>
        <v>1956000</v>
      </c>
      <c r="F23" s="86">
        <f t="shared" si="1"/>
        <v>1956000</v>
      </c>
      <c r="G23" s="90">
        <f t="shared" si="1"/>
        <v>1948962.5</v>
      </c>
      <c r="H23" s="86">
        <f t="shared" si="1"/>
        <v>7037.5</v>
      </c>
      <c r="I23" s="91">
        <f t="shared" si="1"/>
        <v>0</v>
      </c>
      <c r="J23" s="78">
        <f t="shared" si="1"/>
        <v>7037.5</v>
      </c>
      <c r="K23" s="78">
        <f t="shared" si="1"/>
        <v>0</v>
      </c>
    </row>
    <row r="24" spans="2:11" ht="12.75">
      <c r="B24" s="36" t="s">
        <v>60</v>
      </c>
      <c r="C24" s="33"/>
      <c r="D24" s="60"/>
      <c r="E24" s="61"/>
      <c r="F24" s="61"/>
      <c r="G24" s="61"/>
      <c r="H24" s="61"/>
      <c r="I24" s="61"/>
      <c r="J24" s="87"/>
      <c r="K24" s="87"/>
    </row>
    <row r="25" spans="2:11" ht="12.75">
      <c r="B25" s="48" t="s">
        <v>63</v>
      </c>
      <c r="C25" s="39">
        <v>773</v>
      </c>
      <c r="D25" s="63" t="s">
        <v>17</v>
      </c>
      <c r="E25" s="56">
        <v>26100000</v>
      </c>
      <c r="F25" s="53">
        <f aca="true" t="shared" si="2" ref="F25:G28">E25</f>
        <v>26100000</v>
      </c>
      <c r="G25" s="57">
        <f t="shared" si="2"/>
        <v>26100000</v>
      </c>
      <c r="H25" s="53">
        <f>G25-F25</f>
        <v>0</v>
      </c>
      <c r="I25" s="70" t="s">
        <v>17</v>
      </c>
      <c r="J25" s="66" t="s">
        <v>17</v>
      </c>
      <c r="K25" s="66" t="s">
        <v>17</v>
      </c>
    </row>
    <row r="26" spans="2:11" ht="12.75">
      <c r="B26" s="48" t="s">
        <v>65</v>
      </c>
      <c r="C26" s="39">
        <v>773</v>
      </c>
      <c r="D26" s="63" t="s">
        <v>17</v>
      </c>
      <c r="E26" s="56">
        <v>1820000</v>
      </c>
      <c r="F26" s="53">
        <f t="shared" si="2"/>
        <v>1820000</v>
      </c>
      <c r="G26" s="57">
        <f t="shared" si="2"/>
        <v>1820000</v>
      </c>
      <c r="H26" s="53">
        <f>G26-F26</f>
        <v>0</v>
      </c>
      <c r="I26" s="70" t="s">
        <v>17</v>
      </c>
      <c r="J26" s="66" t="s">
        <v>17</v>
      </c>
      <c r="K26" s="66" t="s">
        <v>17</v>
      </c>
    </row>
    <row r="27" spans="2:11" ht="12.75">
      <c r="B27" s="48" t="s">
        <v>66</v>
      </c>
      <c r="C27" s="39">
        <v>773</v>
      </c>
      <c r="D27" s="63" t="s">
        <v>17</v>
      </c>
      <c r="E27" s="56">
        <v>2800000</v>
      </c>
      <c r="F27" s="53">
        <f t="shared" si="2"/>
        <v>2800000</v>
      </c>
      <c r="G27" s="57">
        <f t="shared" si="2"/>
        <v>2800000</v>
      </c>
      <c r="H27" s="53">
        <f>G27-F27</f>
        <v>0</v>
      </c>
      <c r="I27" s="70" t="s">
        <v>17</v>
      </c>
      <c r="J27" s="66" t="s">
        <v>17</v>
      </c>
      <c r="K27" s="66" t="s">
        <v>17</v>
      </c>
    </row>
    <row r="28" spans="2:11" ht="12.75">
      <c r="B28" s="48" t="s">
        <v>67</v>
      </c>
      <c r="C28" s="39">
        <v>773</v>
      </c>
      <c r="D28" s="63" t="s">
        <v>17</v>
      </c>
      <c r="E28" s="56">
        <v>480000</v>
      </c>
      <c r="F28" s="53">
        <f t="shared" si="2"/>
        <v>480000</v>
      </c>
      <c r="G28" s="57">
        <f t="shared" si="2"/>
        <v>480000</v>
      </c>
      <c r="H28" s="53">
        <f>G28-F28</f>
        <v>0</v>
      </c>
      <c r="I28" s="70" t="s">
        <v>17</v>
      </c>
      <c r="J28" s="66" t="s">
        <v>17</v>
      </c>
      <c r="K28" s="66" t="s">
        <v>17</v>
      </c>
    </row>
    <row r="29" spans="2:11" ht="12.75">
      <c r="B29" s="49" t="s">
        <v>68</v>
      </c>
      <c r="C29" s="74">
        <v>773</v>
      </c>
      <c r="D29" s="54">
        <v>20656119.03</v>
      </c>
      <c r="E29" s="71" t="s">
        <v>17</v>
      </c>
      <c r="F29" s="58">
        <f>D29</f>
        <v>20656119.03</v>
      </c>
      <c r="G29" s="59">
        <f>F29</f>
        <v>20656119.03</v>
      </c>
      <c r="H29" s="58">
        <f>G29-F29</f>
        <v>0</v>
      </c>
      <c r="I29" s="69" t="s">
        <v>17</v>
      </c>
      <c r="J29" s="66" t="s">
        <v>17</v>
      </c>
      <c r="K29" s="66" t="s">
        <v>17</v>
      </c>
    </row>
    <row r="30" spans="2:11" ht="13.5" thickBot="1">
      <c r="B30" s="77" t="s">
        <v>18</v>
      </c>
      <c r="C30" s="85"/>
      <c r="D30" s="89">
        <f>SUM(D25:D29)</f>
        <v>20656119.03</v>
      </c>
      <c r="E30" s="89">
        <f>SUM(E25:E29)</f>
        <v>31200000</v>
      </c>
      <c r="F30" s="86">
        <f aca="true" t="shared" si="3" ref="F30:K30">SUM(F25:F29)</f>
        <v>51856119.03</v>
      </c>
      <c r="G30" s="90">
        <f t="shared" si="3"/>
        <v>51856119.03</v>
      </c>
      <c r="H30" s="86">
        <f t="shared" si="3"/>
        <v>0</v>
      </c>
      <c r="I30" s="91">
        <f t="shared" si="3"/>
        <v>0</v>
      </c>
      <c r="J30" s="78">
        <f t="shared" si="3"/>
        <v>0</v>
      </c>
      <c r="K30" s="78">
        <f t="shared" si="3"/>
        <v>0</v>
      </c>
    </row>
    <row r="31" spans="2:11" ht="12.75">
      <c r="B31" s="36" t="s">
        <v>70</v>
      </c>
      <c r="C31" s="33"/>
      <c r="D31" s="60"/>
      <c r="E31" s="61"/>
      <c r="F31" s="61"/>
      <c r="G31" s="61"/>
      <c r="H31" s="61"/>
      <c r="I31" s="61"/>
      <c r="J31" s="87"/>
      <c r="K31" s="87"/>
    </row>
    <row r="32" spans="2:11" ht="12.75">
      <c r="B32" s="48" t="s">
        <v>71</v>
      </c>
      <c r="C32" s="39">
        <v>3383</v>
      </c>
      <c r="D32" s="84" t="s">
        <v>17</v>
      </c>
      <c r="E32" s="56">
        <v>5000000</v>
      </c>
      <c r="F32" s="53">
        <f>E32</f>
        <v>5000000</v>
      </c>
      <c r="G32" s="57">
        <v>107640</v>
      </c>
      <c r="H32" s="53">
        <f>F32-G32</f>
        <v>4892360</v>
      </c>
      <c r="I32" s="70" t="s">
        <v>17</v>
      </c>
      <c r="J32" s="66" t="s">
        <v>17</v>
      </c>
      <c r="K32" s="136">
        <f>H32</f>
        <v>4892360</v>
      </c>
    </row>
    <row r="33" spans="2:11" ht="13.5" thickBot="1">
      <c r="B33" s="77" t="s">
        <v>18</v>
      </c>
      <c r="C33" s="85"/>
      <c r="D33" s="88"/>
      <c r="E33" s="89">
        <f aca="true" t="shared" si="4" ref="E33:K33">SUM(E32:E32)</f>
        <v>5000000</v>
      </c>
      <c r="F33" s="86">
        <f t="shared" si="4"/>
        <v>5000000</v>
      </c>
      <c r="G33" s="90">
        <f t="shared" si="4"/>
        <v>107640</v>
      </c>
      <c r="H33" s="86">
        <f t="shared" si="4"/>
        <v>4892360</v>
      </c>
      <c r="I33" s="91">
        <f t="shared" si="4"/>
        <v>0</v>
      </c>
      <c r="J33" s="78">
        <f t="shared" si="4"/>
        <v>0</v>
      </c>
      <c r="K33" s="78">
        <f t="shared" si="4"/>
        <v>4892360</v>
      </c>
    </row>
    <row r="34" ht="12.75">
      <c r="B34" s="47"/>
    </row>
    <row r="35" spans="2:6" ht="16.5" thickBot="1">
      <c r="B35" s="127" t="s">
        <v>69</v>
      </c>
      <c r="F35" s="62" t="s">
        <v>16</v>
      </c>
    </row>
    <row r="36" spans="2:6" ht="12.75">
      <c r="B36" s="92"/>
      <c r="C36" s="35"/>
      <c r="D36" s="101" t="s">
        <v>21</v>
      </c>
      <c r="E36" s="208" t="s">
        <v>117</v>
      </c>
      <c r="F36" s="207"/>
    </row>
    <row r="37" spans="2:6" ht="12.75">
      <c r="B37" s="41" t="s">
        <v>26</v>
      </c>
      <c r="C37" s="75"/>
      <c r="D37" s="2" t="s">
        <v>22</v>
      </c>
      <c r="E37" s="190" t="s">
        <v>118</v>
      </c>
      <c r="F37" s="185" t="s">
        <v>119</v>
      </c>
    </row>
    <row r="38" spans="2:6" ht="13.5" thickBot="1">
      <c r="B38" s="107"/>
      <c r="C38" s="195"/>
      <c r="D38" s="102" t="s">
        <v>43</v>
      </c>
      <c r="E38" s="196" t="s">
        <v>123</v>
      </c>
      <c r="F38" s="197" t="s">
        <v>124</v>
      </c>
    </row>
    <row r="39" spans="2:6" ht="13.5" thickBot="1">
      <c r="B39" s="202" t="s">
        <v>14</v>
      </c>
      <c r="C39" s="203"/>
      <c r="D39" s="191" t="s">
        <v>23</v>
      </c>
      <c r="E39" s="193" t="s">
        <v>24</v>
      </c>
      <c r="F39" s="194" t="s">
        <v>25</v>
      </c>
    </row>
    <row r="40" spans="2:6" ht="12.75">
      <c r="B40" s="79" t="s">
        <v>19</v>
      </c>
      <c r="C40" s="140"/>
      <c r="D40" s="103">
        <v>18229</v>
      </c>
      <c r="E40" s="95" t="s">
        <v>17</v>
      </c>
      <c r="F40" s="94">
        <f>D40</f>
        <v>18229</v>
      </c>
    </row>
    <row r="41" spans="2:6" ht="12.75">
      <c r="B41" s="49" t="s">
        <v>20</v>
      </c>
      <c r="C41" s="141"/>
      <c r="D41" s="104">
        <v>532000</v>
      </c>
      <c r="E41" s="96" t="s">
        <v>17</v>
      </c>
      <c r="F41" s="94">
        <f>D41</f>
        <v>532000</v>
      </c>
    </row>
    <row r="42" spans="2:6" ht="12.75">
      <c r="B42" s="49" t="s">
        <v>72</v>
      </c>
      <c r="C42" s="141">
        <v>329</v>
      </c>
      <c r="D42" s="139">
        <v>8050</v>
      </c>
      <c r="E42" s="96" t="s">
        <v>17</v>
      </c>
      <c r="F42" s="94">
        <f>D42</f>
        <v>8050</v>
      </c>
    </row>
    <row r="43" spans="2:6" ht="13.5" thickBot="1">
      <c r="B43" s="100" t="s">
        <v>73</v>
      </c>
      <c r="C43" s="98">
        <v>343</v>
      </c>
      <c r="D43" s="105">
        <v>16355.67</v>
      </c>
      <c r="E43" s="97" t="s">
        <v>17</v>
      </c>
      <c r="F43" s="93">
        <f>D43</f>
        <v>16355.67</v>
      </c>
    </row>
    <row r="45" spans="2:9" ht="16.5" thickBot="1">
      <c r="B45" s="127" t="s">
        <v>39</v>
      </c>
      <c r="I45" s="62" t="s">
        <v>16</v>
      </c>
    </row>
    <row r="46" spans="2:9" ht="12.75">
      <c r="B46" s="17"/>
      <c r="C46" s="114"/>
      <c r="D46" s="111" t="s">
        <v>28</v>
      </c>
      <c r="E46" s="20" t="s">
        <v>29</v>
      </c>
      <c r="F46" s="101" t="s">
        <v>30</v>
      </c>
      <c r="G46" s="50" t="s">
        <v>31</v>
      </c>
      <c r="H46" s="206" t="s">
        <v>117</v>
      </c>
      <c r="I46" s="207"/>
    </row>
    <row r="47" spans="2:9" ht="12.75">
      <c r="B47" s="41" t="s">
        <v>26</v>
      </c>
      <c r="C47" s="115"/>
      <c r="D47" s="112" t="s">
        <v>32</v>
      </c>
      <c r="E47" s="21" t="s">
        <v>32</v>
      </c>
      <c r="F47" s="2" t="s">
        <v>33</v>
      </c>
      <c r="G47" s="13" t="s">
        <v>34</v>
      </c>
      <c r="H47" s="189" t="s">
        <v>118</v>
      </c>
      <c r="I47" s="185" t="s">
        <v>119</v>
      </c>
    </row>
    <row r="48" spans="2:9" ht="12.75">
      <c r="B48" s="18"/>
      <c r="C48" s="115"/>
      <c r="D48" s="112" t="s">
        <v>35</v>
      </c>
      <c r="E48" s="21" t="s">
        <v>35</v>
      </c>
      <c r="F48" s="2"/>
      <c r="G48" s="13" t="s">
        <v>36</v>
      </c>
      <c r="H48" s="188" t="s">
        <v>122</v>
      </c>
      <c r="I48" s="187" t="s">
        <v>121</v>
      </c>
    </row>
    <row r="49" spans="2:9" ht="13.5" thickBot="1">
      <c r="B49" s="100"/>
      <c r="C49" s="116"/>
      <c r="D49" s="113">
        <v>2004</v>
      </c>
      <c r="E49" s="22">
        <v>2004</v>
      </c>
      <c r="F49" s="102" t="s">
        <v>78</v>
      </c>
      <c r="G49" s="106"/>
      <c r="H49" s="107" t="s">
        <v>37</v>
      </c>
      <c r="I49" s="99" t="s">
        <v>38</v>
      </c>
    </row>
    <row r="50" spans="2:9" ht="13.5" thickBot="1">
      <c r="B50" s="200" t="s">
        <v>14</v>
      </c>
      <c r="C50" s="201"/>
      <c r="D50" s="117">
        <v>1</v>
      </c>
      <c r="E50" s="108">
        <v>2</v>
      </c>
      <c r="F50" s="22">
        <v>3</v>
      </c>
      <c r="G50" s="109">
        <v>4</v>
      </c>
      <c r="H50" s="110">
        <v>5</v>
      </c>
      <c r="I50" s="99">
        <v>6</v>
      </c>
    </row>
    <row r="51" spans="2:9" ht="12.75">
      <c r="B51" s="123" t="s">
        <v>27</v>
      </c>
      <c r="C51" s="124"/>
      <c r="D51" s="63"/>
      <c r="E51" s="68"/>
      <c r="F51" s="71"/>
      <c r="G51" s="143">
        <f>SUM(G52:G53)</f>
        <v>1817580</v>
      </c>
      <c r="H51" s="125">
        <f>G51</f>
        <v>1817580</v>
      </c>
      <c r="I51" s="64" t="s">
        <v>17</v>
      </c>
    </row>
    <row r="52" spans="2:9" ht="12.75">
      <c r="B52" s="118" t="s">
        <v>74</v>
      </c>
      <c r="C52" s="119"/>
      <c r="D52" s="63" t="s">
        <v>17</v>
      </c>
      <c r="E52" s="68" t="s">
        <v>17</v>
      </c>
      <c r="F52" s="71" t="s">
        <v>17</v>
      </c>
      <c r="G52" s="53">
        <v>1817580</v>
      </c>
      <c r="H52" s="76" t="s">
        <v>17</v>
      </c>
      <c r="I52" s="64" t="s">
        <v>17</v>
      </c>
    </row>
    <row r="53" spans="2:9" ht="13.5" thickBot="1">
      <c r="B53" s="120" t="s">
        <v>75</v>
      </c>
      <c r="C53" s="121"/>
      <c r="D53" s="72" t="s">
        <v>17</v>
      </c>
      <c r="E53" s="72" t="s">
        <v>17</v>
      </c>
      <c r="F53" s="142" t="s">
        <v>17</v>
      </c>
      <c r="G53" s="144" t="s">
        <v>17</v>
      </c>
      <c r="H53" s="67" t="s">
        <v>17</v>
      </c>
      <c r="I53" s="65" t="s">
        <v>17</v>
      </c>
    </row>
    <row r="54" s="132" customFormat="1" ht="11.25">
      <c r="B54" s="122" t="s">
        <v>79</v>
      </c>
    </row>
    <row r="55" s="132" customFormat="1" ht="11.25">
      <c r="B55" s="122" t="s">
        <v>77</v>
      </c>
    </row>
    <row r="56" s="132" customFormat="1" ht="11.25">
      <c r="B56" s="122" t="s">
        <v>76</v>
      </c>
    </row>
    <row r="58" spans="8:9" ht="12.75">
      <c r="H58" s="189" t="s">
        <v>118</v>
      </c>
      <c r="I58" s="185" t="s">
        <v>119</v>
      </c>
    </row>
    <row r="59" spans="8:9" ht="12.75">
      <c r="H59" s="192">
        <f>I18+G51</f>
        <v>1888397.1</v>
      </c>
      <c r="I59" s="192">
        <f>J18+J23+F40+F41+F42+F43</f>
        <v>2691054.17</v>
      </c>
    </row>
  </sheetData>
  <mergeCells count="7">
    <mergeCell ref="B1:K1"/>
    <mergeCell ref="B50:C50"/>
    <mergeCell ref="B39:C39"/>
    <mergeCell ref="B3:K3"/>
    <mergeCell ref="I6:J6"/>
    <mergeCell ref="E36:F36"/>
    <mergeCell ref="H46:I46"/>
  </mergeCells>
  <printOptions/>
  <pageMargins left="0.75" right="0.75" top="1" bottom="1" header="0.4921259845" footer="0.4921259845"/>
  <pageSetup firstPageNumber="20" useFirstPageNumber="1" horizontalDpi="300" verticalDpi="300" orientation="landscape" paperSize="9" scale="62" r:id="rId1"/>
  <headerFooter alignWithMargins="0">
    <oddHeader>&amp;L&amp;12Statutární město Brno
Městská část
Brno-Líšeň&amp;R&amp;12Odbor rozpočtu a financí
Úřadu městské části
Jírova 2, 628 00 Brno</oddHeader>
    <oddFooter>&amp;R&amp;12Vypracoval:
Ing. Libor Stehlík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38" sqref="C38"/>
    </sheetView>
  </sheetViews>
  <sheetFormatPr defaultColWidth="9.00390625" defaultRowHeight="12.75"/>
  <cols>
    <col min="1" max="1" width="11.125" style="145" customWidth="1"/>
    <col min="2" max="2" width="6.75390625" style="145" customWidth="1"/>
    <col min="3" max="3" width="49.625" style="145" customWidth="1"/>
    <col min="4" max="4" width="27.875" style="145" customWidth="1"/>
    <col min="5" max="5" width="9.125" style="145" customWidth="1"/>
    <col min="6" max="6" width="11.625" style="145" customWidth="1"/>
    <col min="7" max="16384" width="9.125" style="145" customWidth="1"/>
  </cols>
  <sheetData>
    <row r="1" ht="15" customHeight="1"/>
    <row r="2" ht="15" customHeight="1">
      <c r="D2" s="146"/>
    </row>
    <row r="3" ht="15" customHeight="1"/>
    <row r="4" spans="2:4" ht="21" customHeight="1">
      <c r="B4" s="209" t="s">
        <v>80</v>
      </c>
      <c r="C4" s="209"/>
      <c r="D4" s="209"/>
    </row>
    <row r="5" spans="2:4" ht="24.75" customHeight="1">
      <c r="B5" s="209" t="s">
        <v>116</v>
      </c>
      <c r="C5" s="210"/>
      <c r="D5" s="210"/>
    </row>
    <row r="6" spans="2:4" ht="17.25" customHeight="1">
      <c r="B6" s="148"/>
      <c r="C6" s="149"/>
      <c r="D6" s="149"/>
    </row>
    <row r="7" spans="2:4" ht="17.25" customHeight="1">
      <c r="B7" s="148"/>
      <c r="C7" s="149"/>
      <c r="D7" s="149"/>
    </row>
    <row r="8" ht="15" customHeight="1" thickBot="1"/>
    <row r="9" spans="2:6" ht="40.5" customHeight="1" thickBot="1">
      <c r="B9" s="164" t="s">
        <v>109</v>
      </c>
      <c r="C9" s="150" t="s">
        <v>81</v>
      </c>
      <c r="D9" s="150" t="s">
        <v>82</v>
      </c>
      <c r="F9" s="146"/>
    </row>
    <row r="10" spans="2:4" s="151" customFormat="1" ht="22.5" customHeight="1">
      <c r="B10" s="152"/>
      <c r="C10" s="177" t="s">
        <v>83</v>
      </c>
      <c r="D10" s="153"/>
    </row>
    <row r="11" spans="2:4" s="151" customFormat="1" ht="22.5" customHeight="1">
      <c r="B11" s="154" t="s">
        <v>23</v>
      </c>
      <c r="C11" s="155" t="s">
        <v>110</v>
      </c>
      <c r="D11" s="156">
        <f>D13</f>
        <v>-150128171.41</v>
      </c>
    </row>
    <row r="12" spans="2:4" s="151" customFormat="1" ht="22.5" customHeight="1">
      <c r="B12" s="157"/>
      <c r="C12" s="158" t="s">
        <v>84</v>
      </c>
      <c r="D12" s="159"/>
    </row>
    <row r="13" spans="2:4" s="151" customFormat="1" ht="22.5" customHeight="1">
      <c r="B13" s="157"/>
      <c r="C13" s="158" t="s">
        <v>85</v>
      </c>
      <c r="D13" s="159">
        <v>-150128171.41</v>
      </c>
    </row>
    <row r="14" spans="2:4" s="151" customFormat="1" ht="22.5" customHeight="1">
      <c r="B14" s="154" t="s">
        <v>24</v>
      </c>
      <c r="C14" s="155" t="s">
        <v>113</v>
      </c>
      <c r="D14" s="156">
        <v>393648.78</v>
      </c>
    </row>
    <row r="15" spans="2:4" s="151" customFormat="1" ht="22.5" customHeight="1">
      <c r="B15" s="157"/>
      <c r="C15" s="158" t="s">
        <v>111</v>
      </c>
      <c r="D15" s="159">
        <v>390874.36</v>
      </c>
    </row>
    <row r="16" spans="2:7" s="151" customFormat="1" ht="22.5" customHeight="1">
      <c r="B16" s="154" t="s">
        <v>86</v>
      </c>
      <c r="C16" s="155" t="s">
        <v>87</v>
      </c>
      <c r="D16" s="156">
        <v>1888397.1</v>
      </c>
      <c r="G16" s="160"/>
    </row>
    <row r="17" spans="2:4" s="151" customFormat="1" ht="22.5" customHeight="1" thickBot="1">
      <c r="B17" s="161" t="s">
        <v>88</v>
      </c>
      <c r="C17" s="162" t="s">
        <v>112</v>
      </c>
      <c r="D17" s="163">
        <v>0</v>
      </c>
    </row>
    <row r="18" spans="2:4" s="151" customFormat="1" ht="22.5" customHeight="1" thickBot="1">
      <c r="B18" s="178" t="s">
        <v>89</v>
      </c>
      <c r="C18" s="179" t="s">
        <v>90</v>
      </c>
      <c r="D18" s="180">
        <f>D14+D16+D17</f>
        <v>2282045.88</v>
      </c>
    </row>
    <row r="19" spans="2:4" s="151" customFormat="1" ht="22.5" customHeight="1">
      <c r="B19" s="152"/>
      <c r="C19" s="177" t="s">
        <v>91</v>
      </c>
      <c r="D19" s="153"/>
    </row>
    <row r="20" spans="2:7" s="151" customFormat="1" ht="22.5" customHeight="1">
      <c r="B20" s="154" t="s">
        <v>92</v>
      </c>
      <c r="C20" s="155" t="s">
        <v>114</v>
      </c>
      <c r="D20" s="156">
        <v>2116419.5</v>
      </c>
      <c r="G20" s="160"/>
    </row>
    <row r="21" spans="2:7" s="151" customFormat="1" ht="22.5" customHeight="1" thickBot="1">
      <c r="B21" s="154" t="s">
        <v>93</v>
      </c>
      <c r="C21" s="162" t="s">
        <v>94</v>
      </c>
      <c r="D21" s="166">
        <v>574634.67</v>
      </c>
      <c r="G21" s="160"/>
    </row>
    <row r="22" spans="2:4" s="151" customFormat="1" ht="22.5" customHeight="1" thickBot="1">
      <c r="B22" s="164" t="s">
        <v>95</v>
      </c>
      <c r="C22" s="165" t="s">
        <v>96</v>
      </c>
      <c r="D22" s="167">
        <f>D20+D21</f>
        <v>2691054.17</v>
      </c>
    </row>
    <row r="23" spans="2:4" s="151" customFormat="1" ht="22.5" customHeight="1">
      <c r="B23" s="168" t="s">
        <v>97</v>
      </c>
      <c r="C23" s="155" t="s">
        <v>98</v>
      </c>
      <c r="D23" s="169">
        <f>D22</f>
        <v>2691054.17</v>
      </c>
    </row>
    <row r="24" spans="2:4" s="151" customFormat="1" ht="22.5" customHeight="1">
      <c r="B24" s="170"/>
      <c r="C24" s="158" t="s">
        <v>99</v>
      </c>
      <c r="D24" s="171">
        <f>D18-D15</f>
        <v>1891171.52</v>
      </c>
    </row>
    <row r="25" spans="2:4" s="151" customFormat="1" ht="22.5" customHeight="1">
      <c r="B25" s="157"/>
      <c r="C25" s="172" t="s">
        <v>100</v>
      </c>
      <c r="D25" s="159">
        <f>D23-D24</f>
        <v>799882.6499999999</v>
      </c>
    </row>
    <row r="26" spans="2:4" s="151" customFormat="1" ht="22.5" customHeight="1">
      <c r="B26" s="154" t="s">
        <v>101</v>
      </c>
      <c r="C26" s="155" t="s">
        <v>102</v>
      </c>
      <c r="D26" s="173">
        <f>-D13</f>
        <v>150128171.41</v>
      </c>
    </row>
    <row r="27" spans="2:4" s="151" customFormat="1" ht="22.5" customHeight="1">
      <c r="B27" s="157"/>
      <c r="C27" s="158" t="s">
        <v>103</v>
      </c>
      <c r="D27" s="174">
        <f>D18-D15-D24</f>
        <v>0</v>
      </c>
    </row>
    <row r="28" spans="2:4" s="151" customFormat="1" ht="22.5" customHeight="1">
      <c r="B28" s="157"/>
      <c r="C28" s="158" t="s">
        <v>104</v>
      </c>
      <c r="D28" s="175">
        <f>D26</f>
        <v>150128171.41</v>
      </c>
    </row>
    <row r="29" spans="2:4" s="151" customFormat="1" ht="22.5" customHeight="1">
      <c r="B29" s="154" t="s">
        <v>105</v>
      </c>
      <c r="C29" s="155" t="s">
        <v>106</v>
      </c>
      <c r="D29" s="156">
        <f>D18-D24-D27</f>
        <v>390874.35999999987</v>
      </c>
    </row>
    <row r="30" spans="2:4" s="151" customFormat="1" ht="22.5" customHeight="1" thickBot="1">
      <c r="B30" s="181" t="s">
        <v>107</v>
      </c>
      <c r="C30" s="182" t="s">
        <v>108</v>
      </c>
      <c r="D30" s="183">
        <f>D25+D28</f>
        <v>150928054.06</v>
      </c>
    </row>
    <row r="31" spans="2:4" s="151" customFormat="1" ht="15" customHeight="1">
      <c r="B31" s="176"/>
      <c r="C31" s="176"/>
      <c r="D31" s="176"/>
    </row>
    <row r="32" spans="2:4" ht="15" customHeight="1">
      <c r="B32" s="147" t="s">
        <v>115</v>
      </c>
      <c r="C32" s="147"/>
      <c r="D32" s="147"/>
    </row>
    <row r="33" spans="2:4" ht="15" customHeight="1">
      <c r="B33" s="147"/>
      <c r="C33" s="147"/>
      <c r="D33" s="147"/>
    </row>
    <row r="34" spans="2:4" ht="15" customHeight="1">
      <c r="B34" s="147"/>
      <c r="C34" s="147"/>
      <c r="D34" s="147"/>
    </row>
  </sheetData>
  <mergeCells count="2">
    <mergeCell ref="B4:D4"/>
    <mergeCell ref="B5:D5"/>
  </mergeCells>
  <printOptions/>
  <pageMargins left="0.75" right="0.75" top="1" bottom="1" header="0.4921259845" footer="0.4921259845"/>
  <pageSetup firstPageNumber="21" useFirstPageNumber="1" horizontalDpi="300" verticalDpi="300" orientation="portrait" paperSize="9" scale="83" r:id="rId3"/>
  <headerFooter alignWithMargins="0">
    <oddHeader>&amp;LStatutární město Brno
Městská část
Brno-Líšeň&amp;ROdbor rozpočtu a financí
Úřadu městské části
Jírova 2, 628 00 Brno</oddHeader>
    <oddFooter>&amp;C&amp;"Arial CE,tučné"&amp;12Strana: &amp;P&amp;RZpracoval:
Ing. Libor Stehlík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Doležal</dc:creator>
  <cp:keywords/>
  <dc:description/>
  <cp:lastModifiedBy>Pavel Doležal</cp:lastModifiedBy>
  <cp:lastPrinted>2005-03-30T08:17:30Z</cp:lastPrinted>
  <dcterms:created xsi:type="dcterms:W3CDTF">2004-04-06T10:35:42Z</dcterms:created>
  <dcterms:modified xsi:type="dcterms:W3CDTF">2005-04-29T08:46:51Z</dcterms:modified>
  <cp:category/>
  <cp:version/>
  <cp:contentType/>
  <cp:contentStatus/>
</cp:coreProperties>
</file>